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porteous\OneDrive - Cambridge University Press\Desktop\"/>
    </mc:Choice>
  </mc:AlternateContent>
  <bookViews>
    <workbookView xWindow="0" yWindow="0" windowWidth="19200" windowHeight="6600"/>
  </bookViews>
  <sheets>
    <sheet name="All collections" sheetId="2" r:id="rId1"/>
    <sheet name="AI &amp; Robotics" sheetId="9" r:id="rId2"/>
    <sheet name="Capitalism" sheetId="10" r:id="rId3"/>
    <sheet name="Climate" sheetId="11" r:id="rId4"/>
    <sheet name="Data Privacy + Protection" sheetId="12" r:id="rId5"/>
    <sheet name="Decolonising the Curriculum" sheetId="13" r:id="rId6"/>
    <sheet name="Energy" sheetId="14" r:id="rId7"/>
    <sheet name="Environment &amp; Sustainability" sheetId="15" r:id="rId8"/>
    <sheet name="Gender Studies" sheetId="16" r:id="rId9"/>
    <sheet name="Good Student" sheetId="17" r:id="rId10"/>
    <sheet name="Machine Learning &amp; Data Science" sheetId="18" r:id="rId11"/>
    <sheet name="Maternal-fetal Medicine" sheetId="19" r:id="rId12"/>
    <sheet name="Mental Health" sheetId="20" r:id="rId13"/>
    <sheet name="Nanotechnology" sheetId="21" r:id="rId14"/>
    <sheet name="Network Science&amp;Complex Systems" sheetId="22" r:id="rId15"/>
    <sheet name="Neuroscience" sheetId="23" r:id="rId16"/>
    <sheet name="Petroleum Science" sheetId="24" r:id="rId17"/>
    <sheet name="Quantum Information" sheetId="25" r:id="rId18"/>
    <sheet name="Race, Racism &amp; US Politics" sheetId="26" r:id="rId19"/>
    <sheet name="Research M'ds &amp; Exp'tl Design" sheetId="27" r:id="rId20"/>
    <sheet name="Technology in Society" sheetId="28" r:id="rId2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2" i="15" l="1"/>
  <c r="F92" i="15"/>
  <c r="E92" i="15"/>
  <c r="E88" i="11"/>
  <c r="F88" i="11"/>
  <c r="H88" i="11"/>
  <c r="G88" i="11"/>
  <c r="E33" i="12"/>
  <c r="F33" i="12"/>
  <c r="G33" i="12"/>
  <c r="H33" i="12"/>
  <c r="H70" i="10"/>
  <c r="G70" i="10"/>
  <c r="F70" i="10"/>
  <c r="E70" i="10"/>
  <c r="H59" i="9"/>
  <c r="G59" i="9"/>
  <c r="F59" i="9"/>
  <c r="E59" i="9"/>
  <c r="G92" i="15"/>
  <c r="F43" i="28" l="1"/>
  <c r="G43" i="28"/>
  <c r="E43" i="28"/>
  <c r="H43" i="28"/>
  <c r="F75" i="27"/>
  <c r="G75" i="27"/>
  <c r="E75" i="27"/>
  <c r="H75" i="27"/>
  <c r="F67" i="26"/>
  <c r="G67" i="26"/>
  <c r="E67" i="26"/>
  <c r="H67" i="26"/>
  <c r="F32" i="25"/>
  <c r="G32" i="25"/>
  <c r="E32" i="25"/>
  <c r="H32" i="25"/>
  <c r="F57" i="24"/>
  <c r="G57" i="24"/>
  <c r="E57" i="24"/>
  <c r="H57" i="24"/>
  <c r="F48" i="23"/>
  <c r="G48" i="23"/>
  <c r="E48" i="23"/>
  <c r="H48" i="23"/>
  <c r="F64" i="22"/>
  <c r="G64" i="22"/>
  <c r="E64" i="22"/>
  <c r="H64" i="22"/>
  <c r="F48" i="21"/>
  <c r="G48" i="21"/>
  <c r="E48" i="21"/>
  <c r="H48" i="21"/>
  <c r="F75" i="20"/>
  <c r="G75" i="20"/>
  <c r="E75" i="20"/>
  <c r="H75" i="20"/>
  <c r="F38" i="19"/>
  <c r="G38" i="19"/>
  <c r="E38" i="19"/>
  <c r="H38" i="19"/>
  <c r="F65" i="18"/>
  <c r="G65" i="18"/>
  <c r="E65" i="18"/>
  <c r="H65" i="18"/>
  <c r="F37" i="17"/>
  <c r="G37" i="17"/>
  <c r="E37" i="17"/>
  <c r="H37" i="17"/>
  <c r="F38" i="16"/>
  <c r="G38" i="16"/>
  <c r="E38" i="16"/>
  <c r="H38" i="16"/>
  <c r="F59" i="14" l="1"/>
  <c r="G59" i="14"/>
  <c r="H59" i="14"/>
  <c r="F30" i="13"/>
  <c r="G30" i="13"/>
  <c r="E30" i="13"/>
  <c r="H30" i="13"/>
  <c r="E59" i="14"/>
</calcChain>
</file>

<file path=xl/comments1.xml><?xml version="1.0" encoding="utf-8"?>
<comments xmlns="http://schemas.openxmlformats.org/spreadsheetml/2006/main">
  <authors>
    <author>Katie Porteous</author>
  </authors>
  <commentList>
    <comment ref="C7" authorId="0" shapeId="0">
      <text>
        <r>
          <rPr>
            <b/>
            <sz val="9"/>
            <color indexed="81"/>
            <rFont val="Tahoma"/>
            <family val="2"/>
          </rPr>
          <t>+ 5 OA titles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>+ 2 OA title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+ 3 OA titles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+ 1 OA title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0" shapeId="0">
      <text>
        <r>
          <rPr>
            <b/>
            <sz val="9"/>
            <color indexed="81"/>
            <rFont val="Tahoma"/>
            <family val="2"/>
          </rPr>
          <t>+ 2 OA titles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0" shapeId="0">
      <text>
        <r>
          <rPr>
            <b/>
            <sz val="9"/>
            <color indexed="81"/>
            <rFont val="Tahoma"/>
            <family val="2"/>
          </rPr>
          <t>+ 1 OA title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0" shapeId="0">
      <text>
        <r>
          <rPr>
            <b/>
            <sz val="9"/>
            <color indexed="81"/>
            <rFont val="Tahoma"/>
            <family val="2"/>
          </rPr>
          <t xml:space="preserve">+ 2 OA titles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<sst xmlns="http://schemas.openxmlformats.org/spreadsheetml/2006/main" count="2333" uniqueCount="1900">
  <si>
    <t>Collection</t>
  </si>
  <si>
    <t>eISBN</t>
  </si>
  <si>
    <t>Title</t>
  </si>
  <si>
    <t>Author</t>
  </si>
  <si>
    <t>Theory of Quantum Information</t>
  </si>
  <si>
    <t>Watrous</t>
  </si>
  <si>
    <t>Quantum Information Theory, 2nd edition</t>
  </si>
  <si>
    <t>Wilde</t>
  </si>
  <si>
    <t>Logic and Algebraic Structures in Quantum Computing</t>
  </si>
  <si>
    <t>Chubb et al</t>
  </si>
  <si>
    <t>Protecting Information</t>
  </si>
  <si>
    <t>Loepp/Wootters</t>
  </si>
  <si>
    <t>Semantic Techniques in Quantum Computation</t>
  </si>
  <si>
    <t>Gay/Mackie</t>
  </si>
  <si>
    <t>The Computing Universe</t>
  </si>
  <si>
    <t>Hey/Papay</t>
  </si>
  <si>
    <t>Quantum Theory from First Principles</t>
  </si>
  <si>
    <t>D’Ariano et al</t>
  </si>
  <si>
    <t>What is Quantum Information?</t>
  </si>
  <si>
    <t>Lombardi Eet al.</t>
  </si>
  <si>
    <t>Quantum Computing Since Democritus</t>
  </si>
  <si>
    <t>Aaronson</t>
  </si>
  <si>
    <t>Quantum Information, Computation and Communication</t>
  </si>
  <si>
    <t>Jones/Jaksch</t>
  </si>
  <si>
    <t>Philosophy of Quantum Information and Entanglement</t>
  </si>
  <si>
    <t>Bokulich/Jaeger</t>
  </si>
  <si>
    <t>Introduction to Optical Quantum Information Processing</t>
  </si>
  <si>
    <t>Kok</t>
  </si>
  <si>
    <t>Speakable and Unspeakable in Quantum Mechanics, 2nd edition</t>
  </si>
  <si>
    <t>Bell</t>
  </si>
  <si>
    <t>Quantum Error Correction</t>
  </si>
  <si>
    <t>Lidar/Brun </t>
  </si>
  <si>
    <t>A Short Introduction to Quantum Information and Quantum Computation</t>
  </si>
  <si>
    <t>Le Bellac</t>
  </si>
  <si>
    <t>Quantum Cryptography and Secret-Key Distillation</t>
  </si>
  <si>
    <t>Van Assche</t>
  </si>
  <si>
    <t>Classical and Quantum Information Theory</t>
  </si>
  <si>
    <t>Desurvire</t>
  </si>
  <si>
    <t>Introduction to Topological Quantum Computation</t>
  </si>
  <si>
    <t>Pachos</t>
  </si>
  <si>
    <t>Quantum Processes Systems, and Information</t>
  </si>
  <si>
    <t>Schumacher/Westmoreland</t>
  </si>
  <si>
    <t>Picturing Quantum Processes</t>
  </si>
  <si>
    <t>Coecke</t>
  </si>
  <si>
    <t>Quantum Computer Science</t>
  </si>
  <si>
    <t>Mermin</t>
  </si>
  <si>
    <t>Quantum Measurement and Control</t>
  </si>
  <si>
    <t>Wiseman/Milburn</t>
  </si>
  <si>
    <t>GBP</t>
  </si>
  <si>
    <t>Capitalism</t>
  </si>
  <si>
    <t>Neal</t>
  </si>
  <si>
    <t>A Sea of Debt</t>
  </si>
  <si>
    <t>Bishara</t>
  </si>
  <si>
    <t>Against the Consensus</t>
  </si>
  <si>
    <t>Lin</t>
  </si>
  <si>
    <t>American Labor and Economic Citizenship</t>
  </si>
  <si>
    <t>Hendrickson</t>
  </si>
  <si>
    <t>Asian Capitalism and the Regulation of Competition</t>
  </si>
  <si>
    <t>Dowdle</t>
  </si>
  <si>
    <t>Beyond Politics</t>
  </si>
  <si>
    <t>Vandenbergh</t>
  </si>
  <si>
    <t>Capitalism, Corporations and the Social Contract</t>
  </si>
  <si>
    <t>Mansell</t>
  </si>
  <si>
    <t>Caring Capitalism</t>
  </si>
  <si>
    <t>Barman</t>
  </si>
  <si>
    <t>Caste, Class, and Capital</t>
  </si>
  <si>
    <t>Murali</t>
  </si>
  <si>
    <t>Climate Change, Capitalism, and Corporations</t>
  </si>
  <si>
    <t>Wright</t>
  </si>
  <si>
    <t>Collateral Frameworks</t>
  </si>
  <si>
    <t>Nyborg</t>
  </si>
  <si>
    <t>Community Capitalism in China</t>
  </si>
  <si>
    <t>Hou</t>
  </si>
  <si>
    <t>Consumer Culture and the Making of Modern Jewish Identity</t>
  </si>
  <si>
    <t>Reuveni</t>
  </si>
  <si>
    <t>Cotton</t>
  </si>
  <si>
    <t>Riello</t>
  </si>
  <si>
    <t>Janeway</t>
  </si>
  <si>
    <t>Dollars for Dixie</t>
  </si>
  <si>
    <t>Jewell</t>
  </si>
  <si>
    <t>Economic Ideas in Political Time</t>
  </si>
  <si>
    <t>Widmaier</t>
  </si>
  <si>
    <t>Ensuring America's Health</t>
  </si>
  <si>
    <t>Chapin</t>
  </si>
  <si>
    <t>Financial Assets, Debt and Liquidity Crises</t>
  </si>
  <si>
    <t>Charpe</t>
  </si>
  <si>
    <t>Financial Crisis, Corporate Governance, and Bank Capital</t>
  </si>
  <si>
    <t>Bhagat</t>
  </si>
  <si>
    <t>From Economic Man to Economic System</t>
  </si>
  <si>
    <t>Demsetz</t>
  </si>
  <si>
    <t>Global Capitalism and the Crisis of Humanity</t>
  </si>
  <si>
    <t>Robinson</t>
  </si>
  <si>
    <t>Global Capitalism, Global War, Global Crisis</t>
  </si>
  <si>
    <t>Morton/Bieler</t>
  </si>
  <si>
    <t>Global Trade in the Nineteenth Century</t>
  </si>
  <si>
    <t>Wong</t>
  </si>
  <si>
    <t>Globalization against Democracy</t>
  </si>
  <si>
    <t>Wu</t>
  </si>
  <si>
    <t>Globalization Matters</t>
  </si>
  <si>
    <t>Steger/James</t>
  </si>
  <si>
    <t>Hierarchical Capitalism in Latin America</t>
  </si>
  <si>
    <t>Schneider</t>
  </si>
  <si>
    <t>How Capitalism Was Built</t>
  </si>
  <si>
    <t>Aslund</t>
  </si>
  <si>
    <t>International Liquidity and the Financial Crisis</t>
  </si>
  <si>
    <t>Allen</t>
  </si>
  <si>
    <t>Land Bargains and Chinese Capitalism</t>
  </si>
  <si>
    <t>Rithmire</t>
  </si>
  <si>
    <t>Metals, Culture and Capitalism</t>
  </si>
  <si>
    <t>Goody</t>
  </si>
  <si>
    <t>Outsourcing Economics</t>
  </si>
  <si>
    <t>Milberg</t>
  </si>
  <si>
    <t>Preparing for the Next Financial Crisis</t>
  </si>
  <si>
    <t>Jokivuolle</t>
  </si>
  <si>
    <t>Property, Predation, and Protection</t>
  </si>
  <si>
    <t>Markus</t>
  </si>
  <si>
    <t>Questioning Credible Commitment</t>
  </si>
  <si>
    <t>Coffman</t>
  </si>
  <si>
    <t>Rethinking Fiscal Policy after the Crisis</t>
  </si>
  <si>
    <t>Ódor</t>
  </si>
  <si>
    <t>Rulers, Religion, and Riches</t>
  </si>
  <si>
    <t>Rubin</t>
  </si>
  <si>
    <t>Rules of Exchange</t>
  </si>
  <si>
    <t>Stanziani</t>
  </si>
  <si>
    <t>Small Town Capitalism in Western India</t>
  </si>
  <si>
    <t>Haynes</t>
  </si>
  <si>
    <t>State Capitalism, Institutional Adaptation, and the Chinese Miracle</t>
  </si>
  <si>
    <t>Naughton</t>
  </si>
  <si>
    <t>The Future of Financial Regulation</t>
  </si>
  <si>
    <t>Lybeck</t>
  </si>
  <si>
    <t>The Indian Economy in Transition</t>
  </si>
  <si>
    <t>Chakrabarti</t>
  </si>
  <si>
    <t>The Information Nexus</t>
  </si>
  <si>
    <t>Marks</t>
  </si>
  <si>
    <t>The Many Panics of 1837</t>
  </si>
  <si>
    <t>Lepler</t>
  </si>
  <si>
    <t>The Peasant in Postsocialist China</t>
  </si>
  <si>
    <t>Day</t>
  </si>
  <si>
    <t>The Political Economy of the Eurozone</t>
  </si>
  <si>
    <t>Cardinale</t>
  </si>
  <si>
    <t>The Politics of Advanced Capitalism</t>
  </si>
  <si>
    <t>Beramendi</t>
  </si>
  <si>
    <t>The Rise of the Global Company</t>
  </si>
  <si>
    <t>Fitzgerald</t>
  </si>
  <si>
    <t>The Wealth Effect</t>
  </si>
  <si>
    <t xml:space="preserve">Chwieroth/Walter </t>
  </si>
  <si>
    <t>The World Economy</t>
  </si>
  <si>
    <t>Jorgenson</t>
  </si>
  <si>
    <t>Two Roads Diverge</t>
  </si>
  <si>
    <t>Hartwell</t>
  </si>
  <si>
    <t>Violent Capitalism and Hybrid Identity in the Eastern Congo</t>
  </si>
  <si>
    <t>Raeymaekers</t>
  </si>
  <si>
    <t>Volkswagen in the Amazon</t>
  </si>
  <si>
    <t>Acker</t>
  </si>
  <si>
    <t>Western Union and the Creation of the American Corporate Order, 1845–1893</t>
  </si>
  <si>
    <t>Wolff</t>
  </si>
  <si>
    <t>A Philosophical Approach to Quantum Field Theory</t>
  </si>
  <si>
    <t>Öttinger</t>
  </si>
  <si>
    <t>Quantum Field Theory and Condensed Matter</t>
  </si>
  <si>
    <t>Shankar</t>
  </si>
  <si>
    <t>Quantum Mechanics and Quantum Field Theory</t>
  </si>
  <si>
    <t>Dimock</t>
  </si>
  <si>
    <t>USD</t>
  </si>
  <si>
    <t>EUR</t>
  </si>
  <si>
    <t>AUD</t>
  </si>
  <si>
    <t>A Concise History of International Finance</t>
  </si>
  <si>
    <t>Democracies in Peril</t>
  </si>
  <si>
    <t>Bastiaens/Rudra</t>
  </si>
  <si>
    <t>Doing Capitalism in the Innovation Economy, 2nd edition</t>
  </si>
  <si>
    <t>Political Capitalism</t>
  </si>
  <si>
    <t>Holcombe</t>
  </si>
  <si>
    <t>Gender Studies</t>
  </si>
  <si>
    <t>Gender Remade</t>
  </si>
  <si>
    <t>VanBurkleo</t>
  </si>
  <si>
    <t>Laywomen and the Making of Colonial Catholicism in New Spain, 1630–1790</t>
  </si>
  <si>
    <t>Delgado</t>
  </si>
  <si>
    <t>Conjugal Misconduct</t>
  </si>
  <si>
    <t>Kuby</t>
  </si>
  <si>
    <t>Exquisite Slaves</t>
  </si>
  <si>
    <t>Walker</t>
  </si>
  <si>
    <t>Contesting Slave Masculinity in the American South</t>
  </si>
  <si>
    <t>Doddington</t>
  </si>
  <si>
    <t>Women and the Cuban Insurrection</t>
  </si>
  <si>
    <t>Bayard de Volo</t>
  </si>
  <si>
    <t>Birth Control and American Modernity</t>
  </si>
  <si>
    <t>MacNamara</t>
  </si>
  <si>
    <t>Birth Control in the Decolonizing Caribbean</t>
  </si>
  <si>
    <t>Bourbonnais</t>
  </si>
  <si>
    <t>Fractional Freedoms</t>
  </si>
  <si>
    <t>McKinley</t>
  </si>
  <si>
    <t>Family and Gender in Renaissance Italy, 1300–1600</t>
  </si>
  <si>
    <t>Kuehn</t>
  </si>
  <si>
    <t>Gender and Race in Antebellum Popular Culture</t>
  </si>
  <si>
    <t>Roth</t>
  </si>
  <si>
    <t>Radio and the Gendered Soundscape</t>
  </si>
  <si>
    <t>Ehrick</t>
  </si>
  <si>
    <t>The Women of Colonial Latin America, 2nd edition</t>
  </si>
  <si>
    <t>Socolow</t>
  </si>
  <si>
    <t>Htun/Wedlon</t>
  </si>
  <si>
    <t>Berry</t>
  </si>
  <si>
    <t xml:space="preserve">The Woman Suffrage Movement in America </t>
  </si>
  <si>
    <t>McConnaughy</t>
  </si>
  <si>
    <t>Corder/Wolbrecht</t>
  </si>
  <si>
    <t>Wylie</t>
  </si>
  <si>
    <t>Tripp</t>
  </si>
  <si>
    <t>Inclusion with Representation in Latin America</t>
  </si>
  <si>
    <t>Htun</t>
  </si>
  <si>
    <t>Thurston</t>
  </si>
  <si>
    <t>Carroll/Fox</t>
  </si>
  <si>
    <t>Gender and the Constitution</t>
  </si>
  <si>
    <t>Irving</t>
  </si>
  <si>
    <t>Transforming Gender Citizenship</t>
  </si>
  <si>
    <t>Lépinard/Rubio-Marín</t>
  </si>
  <si>
    <t>Race, Gender, Sexuality, and the Politics of the American Judiciary</t>
  </si>
  <si>
    <t>Hernandez/Navarro</t>
  </si>
  <si>
    <t>Feminist Judgments: Rewritten Tax Opinions</t>
  </si>
  <si>
    <t>Crawford/Infanti</t>
  </si>
  <si>
    <t>Feminist Judgments: Rewritten Opinions of the United States Supreme Court</t>
  </si>
  <si>
    <t>Stanchi/Crawford</t>
  </si>
  <si>
    <t>Becoming Madam Chancellor</t>
  </si>
  <si>
    <t>Mushaben</t>
  </si>
  <si>
    <t>The Logics of Gender Justice</t>
  </si>
  <si>
    <t>War, Women, and Power</t>
  </si>
  <si>
    <t>Counting Women’s Ballots</t>
  </si>
  <si>
    <t>Women and Power in Postconflict Africa</t>
  </si>
  <si>
    <t>Gender and Elections, 4th edition</t>
  </si>
  <si>
    <t>Party Institutionalization and Women’s Representation in Democratic Brazil</t>
  </si>
  <si>
    <t>Beyond Slavery and Abolition</t>
  </si>
  <si>
    <t>Hanley</t>
  </si>
  <si>
    <t xml:space="preserve">Contingent Canons </t>
  </si>
  <si>
    <t>Krishnan</t>
  </si>
  <si>
    <t>Decolonisation and the Pacific</t>
  </si>
  <si>
    <t>Banivanua Mar</t>
  </si>
  <si>
    <t>Empires of the Mind</t>
  </si>
  <si>
    <t>Gildea</t>
  </si>
  <si>
    <t>Europe after Empire</t>
  </si>
  <si>
    <t>Buettner</t>
  </si>
  <si>
    <t>Gandhi: 'Hind Swaraj' and Other Writings, 2nd edition</t>
  </si>
  <si>
    <t>Parel</t>
  </si>
  <si>
    <t>Imperial Russia's Muslims</t>
  </si>
  <si>
    <t>Tuna</t>
  </si>
  <si>
    <t>India, Empire, and First World War Culture</t>
  </si>
  <si>
    <t>Das</t>
  </si>
  <si>
    <t>Indigenous Rights and Colonial Subjecthood</t>
  </si>
  <si>
    <t>Nettelbeck</t>
  </si>
  <si>
    <t xml:space="preserve">Race, Empire and First World War Writing </t>
  </si>
  <si>
    <t>Soldiers of Empire</t>
  </si>
  <si>
    <t>Barkawi</t>
  </si>
  <si>
    <t>Taking Liberty</t>
  </si>
  <si>
    <t>Curthoys/Mitchell</t>
  </si>
  <si>
    <t>The Anticolonial Front</t>
  </si>
  <si>
    <t>Munro</t>
  </si>
  <si>
    <t>The Discovery of the Third World</t>
  </si>
  <si>
    <t>Kalter</t>
  </si>
  <si>
    <t>The Eastern Origins of Western Civilisation</t>
  </si>
  <si>
    <t>Hobson</t>
  </si>
  <si>
    <t>The Eurocentric Conception of World Politics</t>
  </si>
  <si>
    <t>The Global South and Literature</t>
  </si>
  <si>
    <t>West-Pavlov</t>
  </si>
  <si>
    <t>The History of the Arthaśāstra</t>
  </si>
  <si>
    <t xml:space="preserve">McClish </t>
  </si>
  <si>
    <t>The Making of Global International Relations</t>
  </si>
  <si>
    <t>Buzan/Acharya</t>
  </si>
  <si>
    <t>The Swahili Novel</t>
  </si>
  <si>
    <t>Garnier</t>
  </si>
  <si>
    <t>To Be Free and French</t>
  </si>
  <si>
    <t>Semley</t>
  </si>
  <si>
    <t>Transnational Nazism</t>
  </si>
  <si>
    <t xml:space="preserve">Law </t>
  </si>
  <si>
    <t>Warraparna Kaurna!</t>
  </si>
  <si>
    <t>Amery</t>
  </si>
  <si>
    <t>Good Student</t>
  </si>
  <si>
    <t>A Student's Writing Guide</t>
  </si>
  <si>
    <t>Taylor</t>
  </si>
  <si>
    <t>Jansen</t>
  </si>
  <si>
    <t>Funding your Career in Science: From Research Idea to Personal Grant</t>
  </si>
  <si>
    <t xml:space="preserve">Getting into Graduate School in the Sciences </t>
  </si>
  <si>
    <t>Kersey Sturdivant &amp; Relles</t>
  </si>
  <si>
    <t>How to Write and Illustrate a Scientific Paper</t>
  </si>
  <si>
    <t>Gustavii</t>
  </si>
  <si>
    <t>How Writing Works: From the Invention of the Alphabet to the Rise of Social Media</t>
  </si>
  <si>
    <t>Wyse</t>
  </si>
  <si>
    <t>Learn to Write Badly</t>
  </si>
  <si>
    <t>Billig</t>
  </si>
  <si>
    <t>Life beyond Grades: Designing College Courses to Promote Intrinsic Motivation</t>
  </si>
  <si>
    <t>Covington et al</t>
  </si>
  <si>
    <t>Medical Writing</t>
  </si>
  <si>
    <t>Goodman &amp; Edwards</t>
  </si>
  <si>
    <t>Science and Human Experience</t>
  </si>
  <si>
    <t>Cooper</t>
  </si>
  <si>
    <t>Scientific Foundations of Engineering</t>
  </si>
  <si>
    <t>McKnight/Zahopoulos</t>
  </si>
  <si>
    <t xml:space="preserve">Scientists Making a Difference </t>
  </si>
  <si>
    <t>Sternberg et al</t>
  </si>
  <si>
    <t xml:space="preserve">Successful Careers beyond the Lab </t>
  </si>
  <si>
    <t>Bennett &amp; Jennings</t>
  </si>
  <si>
    <t xml:space="preserve">Successful Science Communication </t>
  </si>
  <si>
    <t>Successful Scientific Writing</t>
  </si>
  <si>
    <t>Matthews &amp; Matthews</t>
  </si>
  <si>
    <t>The Art of Being a Scientist</t>
  </si>
  <si>
    <t>Snieder/Larner</t>
  </si>
  <si>
    <t>The Art of Lecturing</t>
  </si>
  <si>
    <t>Aarabi</t>
  </si>
  <si>
    <t>The Digital Humanities</t>
  </si>
  <si>
    <t>Gardiner &amp; Musto</t>
  </si>
  <si>
    <t>The Effective Scientist: A Handy Guide to a Successful Academic Career</t>
  </si>
  <si>
    <t>Bradshaw &amp; Campbell</t>
  </si>
  <si>
    <t>The Entrepreneurial Engineer</t>
  </si>
  <si>
    <t>Timmons</t>
  </si>
  <si>
    <t xml:space="preserve">The Joy of Science </t>
  </si>
  <si>
    <t>Snieder/Snieder</t>
  </si>
  <si>
    <t>The Three Cultures</t>
  </si>
  <si>
    <t>Kagan</t>
  </si>
  <si>
    <t>The Value of Style in Fiction</t>
  </si>
  <si>
    <t>Stewart</t>
  </si>
  <si>
    <t>Towards Higher Mathematics: A Companion</t>
  </si>
  <si>
    <t>Earl</t>
  </si>
  <si>
    <t xml:space="preserve">Writing in the Environmental Sciences </t>
  </si>
  <si>
    <t>Writing Successful Academic Books</t>
  </si>
  <si>
    <t xml:space="preserve">Writing Undergraduate Lab Reports </t>
  </si>
  <si>
    <t>Lobban &amp; Schefter</t>
  </si>
  <si>
    <t>Baker</t>
  </si>
  <si>
    <t>Python by Example</t>
  </si>
  <si>
    <t>Lacey</t>
  </si>
  <si>
    <t>Adapting Tests in Linguistic and Cultural Situations</t>
  </si>
  <si>
    <t>Iliescu</t>
  </si>
  <si>
    <t>Cultural-Existential Psychology</t>
  </si>
  <si>
    <t>Sullivan</t>
  </si>
  <si>
    <t>Eidsvik et al</t>
  </si>
  <si>
    <t xml:space="preserve">Experimental Methods for Science and Engineering Students, 2nd Edition </t>
  </si>
  <si>
    <t>Kirkup</t>
  </si>
  <si>
    <t>What Science Is and How It Really Works</t>
  </si>
  <si>
    <t>Zimring</t>
  </si>
  <si>
    <t>The Student's Introduction to Mathematica and the Wolfram Language, 3rd edition</t>
  </si>
  <si>
    <t>Torrence</t>
  </si>
  <si>
    <t>Applied Mixed Model Analysis, 2nd edition</t>
  </si>
  <si>
    <t>Twisk</t>
  </si>
  <si>
    <t>Mathematical Methods in the Earth and Envrionmental Sciences</t>
  </si>
  <si>
    <t>Burd</t>
  </si>
  <si>
    <t>Computational Bayesian Statistics</t>
  </si>
  <si>
    <t>Data-Driven Science and Engineering</t>
  </si>
  <si>
    <t>Brunton</t>
  </si>
  <si>
    <t>Doing Better Statistics in Human-Computer Interaction</t>
  </si>
  <si>
    <t>Cairns</t>
  </si>
  <si>
    <t>Experimental Economics</t>
  </si>
  <si>
    <t>Jacquemet/L'Haridon</t>
  </si>
  <si>
    <t>Presentation Skills for Scientists, 2nd edition</t>
  </si>
  <si>
    <t>Zanders/MacLeod</t>
  </si>
  <si>
    <t>Quantitative Methods of Data Analysis for the Physical Sciences and Engineering</t>
  </si>
  <si>
    <t>Martinson</t>
  </si>
  <si>
    <t>Data-Driven Computational Methods</t>
  </si>
  <si>
    <t>Harlim</t>
  </si>
  <si>
    <t>Predictive Statistics</t>
  </si>
  <si>
    <t>Clarke/Clarke</t>
  </si>
  <si>
    <t>Collecting Qualitative Data</t>
  </si>
  <si>
    <t>Braun/Clarke/Gray</t>
  </si>
  <si>
    <t>Computational Statistics for the Earth Sciences with Applications in MATLAB</t>
  </si>
  <si>
    <t>Chave</t>
  </si>
  <si>
    <t>Data Analysis Techniques for Physical Scientists</t>
  </si>
  <si>
    <t>Pruneau</t>
  </si>
  <si>
    <t>Introduction to Data Science for Social and Policy Research</t>
  </si>
  <si>
    <t>Magallanes Reyes</t>
  </si>
  <si>
    <t>Python for Scientists, 2nd edition</t>
  </si>
  <si>
    <t>Handbook for Applied Modeling: Non-Gaussian and Correlated Data</t>
  </si>
  <si>
    <t>Riggs/Lalonde</t>
  </si>
  <si>
    <t xml:space="preserve">Bayesian Models for Astrophysical Data </t>
  </si>
  <si>
    <t>Hilbe</t>
  </si>
  <si>
    <t xml:space="preserve">Practical Bayesian Inference: A Primer for Physical Scientists </t>
  </si>
  <si>
    <t>Bailer-Jones</t>
  </si>
  <si>
    <t xml:space="preserve">Get Funded </t>
  </si>
  <si>
    <t>Trew</t>
  </si>
  <si>
    <t>Introduction to Parallel Computing</t>
  </si>
  <si>
    <t>Czech</t>
  </si>
  <si>
    <t>Understanding Maple</t>
  </si>
  <si>
    <t>Thompson</t>
  </si>
  <si>
    <t>Planning Clinical Research</t>
  </si>
  <si>
    <t>Parker/Berman</t>
  </si>
  <si>
    <t>A First Course in Statistical Programming with R, 2nd edition</t>
  </si>
  <si>
    <t>Braun/Murdoch</t>
  </si>
  <si>
    <t>Data Management Essentials Using SAS and JMP</t>
  </si>
  <si>
    <t>Kezik</t>
  </si>
  <si>
    <t>Numerical Analysis Using R Solutions to ODEs and PDEs</t>
  </si>
  <si>
    <t>Griffiths</t>
  </si>
  <si>
    <t>Learning Scientific Programming with Python</t>
  </si>
  <si>
    <t>Hill</t>
  </si>
  <si>
    <t>A Biostatistics Toolbox for Data Analysis</t>
  </si>
  <si>
    <t>Selvin</t>
  </si>
  <si>
    <t>Doing Interview-based Qualitative Research</t>
  </si>
  <si>
    <t>Magnusson/Marecek</t>
  </si>
  <si>
    <t>Probabilistic Forecasting and Bayesian Data Assimilation</t>
  </si>
  <si>
    <t>Imbens/Rubin</t>
  </si>
  <si>
    <t>A Guided Tour of Mathematical Methods for the Physical Sciences, 3rd edition</t>
  </si>
  <si>
    <t>Snieder</t>
  </si>
  <si>
    <t>Research Methods for Engineers</t>
  </si>
  <si>
    <t>Thiel</t>
  </si>
  <si>
    <t>Modeling Count Data</t>
  </si>
  <si>
    <t xml:space="preserve">Multivariate Analysis of Ecological Data Using Conoco 5 </t>
  </si>
  <si>
    <t>Smilauer/Lepš</t>
  </si>
  <si>
    <t>Bayesian Cognitive Modeling</t>
  </si>
  <si>
    <t>Lee/Wagenmakers</t>
  </si>
  <si>
    <t>Automated Evaluation of Text and Discourse with Coh-Metrix</t>
  </si>
  <si>
    <t>McNamara et al</t>
  </si>
  <si>
    <t xml:space="preserve">The Design and Statistical Analysis of Animal Experiments </t>
  </si>
  <si>
    <t>Bate/Clark</t>
  </si>
  <si>
    <t>Case-Control Studies</t>
  </si>
  <si>
    <t>Keogh/Cox</t>
  </si>
  <si>
    <t>Handbook of Research Methods in Social and Personality Psychology, 2nd edition</t>
  </si>
  <si>
    <t>Reis/Judd</t>
  </si>
  <si>
    <t>Applied Longitudinal Data Analysis for Epidemiology, 2nd edition</t>
  </si>
  <si>
    <t>Programming with Mathematica</t>
  </si>
  <si>
    <t>Wellin</t>
  </si>
  <si>
    <t>Statistical Principles for the Design of Experiments</t>
  </si>
  <si>
    <t>Mead/Gilmour/Mead</t>
  </si>
  <si>
    <t>Scientific Method in Brief</t>
  </si>
  <si>
    <t>Gauch</t>
  </si>
  <si>
    <t xml:space="preserve">Measuring the Universe </t>
  </si>
  <si>
    <t xml:space="preserve">Rieke  </t>
  </si>
  <si>
    <t>Measurement in Medicine</t>
  </si>
  <si>
    <t>de Vet et al</t>
  </si>
  <si>
    <t>Principles of Applied Statistics</t>
  </si>
  <si>
    <t>Cox/Donnelly</t>
  </si>
  <si>
    <t>Scientific Software Design</t>
  </si>
  <si>
    <t>Rouson et al</t>
  </si>
  <si>
    <t>Multivariable Analysis, 3rd edition</t>
  </si>
  <si>
    <t>Katz</t>
  </si>
  <si>
    <t>Reliability in Scientific Research</t>
  </si>
  <si>
    <t>Developing a Talent for Science</t>
  </si>
  <si>
    <t>The Essential Guide to Effect Sizes</t>
  </si>
  <si>
    <t>Ellis</t>
  </si>
  <si>
    <t>Applied Linear Models with SAS</t>
  </si>
  <si>
    <t>Zelterman</t>
  </si>
  <si>
    <t>Data Analysis and Graphics Using R</t>
  </si>
  <si>
    <t>Maindonald/Braun</t>
  </si>
  <si>
    <t>Evaluating Clinical and Public Health Interventions</t>
  </si>
  <si>
    <t>Geostatistics Explained</t>
  </si>
  <si>
    <t>McKillup</t>
  </si>
  <si>
    <t>Statistical Models Causal Inference</t>
  </si>
  <si>
    <t>Freedman et al</t>
  </si>
  <si>
    <t>Data Analysis Using SAS Enterprise Guide</t>
  </si>
  <si>
    <t>Meyers</t>
  </si>
  <si>
    <t>Building Scientific Apparatus, 4th edition</t>
  </si>
  <si>
    <t>Moore et al.</t>
  </si>
  <si>
    <t>Statistical Models</t>
  </si>
  <si>
    <t>Freedman</t>
  </si>
  <si>
    <t>Statistical Modeling for Biomedical Researchers</t>
  </si>
  <si>
    <t>Dupont</t>
  </si>
  <si>
    <t>Designing Effective Web Surveys</t>
  </si>
  <si>
    <t>Couper</t>
  </si>
  <si>
    <t>Design of Comparative Experiments</t>
  </si>
  <si>
    <t>Bailey</t>
  </si>
  <si>
    <t>Study Design and Statistical Analysis</t>
  </si>
  <si>
    <t>Research Methods for Science</t>
  </si>
  <si>
    <t>Marder</t>
  </si>
  <si>
    <t>Practical Physics, 4th edition</t>
  </si>
  <si>
    <t>Squires</t>
  </si>
  <si>
    <t>The Psychology of Survey Response</t>
  </si>
  <si>
    <t>Tourangeau/Rips/Rasinski</t>
  </si>
  <si>
    <t>Leading your Research Team in Science</t>
  </si>
  <si>
    <t>OA</t>
  </si>
  <si>
    <t>Research Methods &amp; Experimental Design</t>
  </si>
  <si>
    <t>AI &amp; Robotics</t>
  </si>
  <si>
    <t>Mechanics of Robot Grasping</t>
  </si>
  <si>
    <t>Rimon/Burdick</t>
  </si>
  <si>
    <t>Bock et al</t>
  </si>
  <si>
    <t>Social Interactions in Virtual Worlds</t>
  </si>
  <si>
    <t>Lakkaraju et al</t>
  </si>
  <si>
    <t xml:space="preserve">Cyber Mercenaries </t>
  </si>
  <si>
    <t>Maurer</t>
  </si>
  <si>
    <t>A History of the Future</t>
  </si>
  <si>
    <t>Bowler</t>
  </si>
  <si>
    <t>Fundamentals of Computer Vision</t>
  </si>
  <si>
    <t>Snyder/Qi</t>
  </si>
  <si>
    <t>A Formal Theory of Commonsense Psychology</t>
  </si>
  <si>
    <t>Gordon/Hobbs</t>
  </si>
  <si>
    <t>State Estimation for Robotics</t>
  </si>
  <si>
    <t>Barfoot</t>
  </si>
  <si>
    <t>Social Signal Processing</t>
  </si>
  <si>
    <t>Burgoon et al</t>
  </si>
  <si>
    <t>Lyon</t>
  </si>
  <si>
    <t>Cyberpsychology and the Brain</t>
  </si>
  <si>
    <t>Parsons</t>
  </si>
  <si>
    <t>Advanced Analytical Dynamics: Theory and Applications</t>
  </si>
  <si>
    <t>De Sapio</t>
  </si>
  <si>
    <t>The Measure of All Minds</t>
  </si>
  <si>
    <t>Hernandez-Orallo</t>
  </si>
  <si>
    <t>Construction Robots</t>
  </si>
  <si>
    <t>Bock/Linner</t>
  </si>
  <si>
    <t>Turing's Imitation Game</t>
  </si>
  <si>
    <t>Warwick/Shah</t>
  </si>
  <si>
    <t>Knowledge Engineering</t>
  </si>
  <si>
    <t>Tecuci</t>
  </si>
  <si>
    <t> 9781316388488</t>
  </si>
  <si>
    <t>Intelligence Analysis as Discovery of Evidence, Hypotheses, and Arguments</t>
  </si>
  <si>
    <t>Autonomous Weapons Systems: Law, Ethics, Policy</t>
  </si>
  <si>
    <t>Bhuta</t>
  </si>
  <si>
    <t>Automated Planning and Acting</t>
  </si>
  <si>
    <t>Ghallab</t>
  </si>
  <si>
    <t>Handbook of Computational Social Choice</t>
  </si>
  <si>
    <t>Brandt et al</t>
  </si>
  <si>
    <t>Site Automation</t>
  </si>
  <si>
    <t>Goal-based Reasoning for Argumentation</t>
  </si>
  <si>
    <t>Walton</t>
  </si>
  <si>
    <t>Stability Regions of Nonlinear Dynamical Systems</t>
  </si>
  <si>
    <t>Chiang/Alberto</t>
  </si>
  <si>
    <t>Robotic Industrialization</t>
  </si>
  <si>
    <t>Robot-Oriented Design</t>
  </si>
  <si>
    <t>Vehicular Networking</t>
  </si>
  <si>
    <t>Sommer/Dressler</t>
  </si>
  <si>
    <t>Principles of Automated Negotiation</t>
  </si>
  <si>
    <t>Fatima et al</t>
  </si>
  <si>
    <t>The Cambridge Handbook of Artificial Intelligence</t>
  </si>
  <si>
    <t>Frankish/Ramsey</t>
  </si>
  <si>
    <t>Numerical Analysis for Engineers and Scientists</t>
  </si>
  <si>
    <t>Miller</t>
  </si>
  <si>
    <t>Understanding Machine Learning</t>
  </si>
  <si>
    <t>Shalev-Shwartz/Ben-David</t>
  </si>
  <si>
    <t>Relay Autotuning for Identification and Control</t>
  </si>
  <si>
    <t>Chidambaram/Sathe</t>
  </si>
  <si>
    <t>Knowledge Representation, Reasoning, and the Design of Intelligent Agents</t>
  </si>
  <si>
    <t>Gelfond</t>
  </si>
  <si>
    <t>Brownian Models of Performance and Control</t>
  </si>
  <si>
    <t>Harrison</t>
  </si>
  <si>
    <t>Mobile Robotics: Mathematics, Models, and Methods</t>
  </si>
  <si>
    <t>Kelly</t>
  </si>
  <si>
    <t>Mobility Data: Modeling, Management, and Understanding</t>
  </si>
  <si>
    <t>Renso et al</t>
  </si>
  <si>
    <t>Brain-Computer Interfacing: An Introduction</t>
  </si>
  <si>
    <t>Rao</t>
  </si>
  <si>
    <t>Bayesian Filtering and Smoothing</t>
  </si>
  <si>
    <t>Särkkä</t>
  </si>
  <si>
    <t>Matrix Methods in the Design Analysis of Mechanisms and Multibody Systems</t>
  </si>
  <si>
    <t>Uicker et al</t>
  </si>
  <si>
    <t>Numerical Methods in Engineering with Python 3</t>
  </si>
  <si>
    <t>Kiusalaas</t>
  </si>
  <si>
    <t>Computer Vision for Visual Effects</t>
  </si>
  <si>
    <t>Radke</t>
  </si>
  <si>
    <t>Automotive Control Systems</t>
  </si>
  <si>
    <t>Ulsoy et al</t>
  </si>
  <si>
    <t>Scaling up Machine Learning</t>
  </si>
  <si>
    <t>Bekkerman et al</t>
  </si>
  <si>
    <t>Neuromorphic and Brain-Based Robots</t>
  </si>
  <si>
    <t>Krichmar/Wagatsuma</t>
  </si>
  <si>
    <t>Bayesian Time Series Models</t>
  </si>
  <si>
    <t>Barber et al</t>
  </si>
  <si>
    <t>Fundamentals of Object Tracking</t>
  </si>
  <si>
    <t>Challa et al</t>
  </si>
  <si>
    <t>Computational Logic and Human Thinking</t>
  </si>
  <si>
    <t>Kowalski</t>
  </si>
  <si>
    <t>Machine Ethics</t>
  </si>
  <si>
    <t>Anderson/Anderson</t>
  </si>
  <si>
    <t>Advanced Mathematics for Applications</t>
  </si>
  <si>
    <t>Prosperetti</t>
  </si>
  <si>
    <t>Robotics for Electronics Manufacturing</t>
  </si>
  <si>
    <t>Mathia</t>
  </si>
  <si>
    <t>The Quest for Artificial Intelligence</t>
  </si>
  <si>
    <t>Nilsson</t>
  </si>
  <si>
    <t>Pearl</t>
  </si>
  <si>
    <t>Modeling and Reasoning with Bayesian Networks</t>
  </si>
  <si>
    <t>Darwiche</t>
  </si>
  <si>
    <t>Multiagent Systems</t>
  </si>
  <si>
    <t>Shoham/Leyton-Brown</t>
  </si>
  <si>
    <t>Imitation and Social Learning in Robots, Humans and Animals</t>
  </si>
  <si>
    <t>Nehaniv/Dautenhahn</t>
  </si>
  <si>
    <t>Machine Learning &amp; Data Science</t>
  </si>
  <si>
    <t>Time and Causality across the Sciences</t>
  </si>
  <si>
    <t>Kleinberg</t>
  </si>
  <si>
    <t>Model-Based Clustering and Classification for Data Science</t>
  </si>
  <si>
    <t>Bouveyron et al</t>
  </si>
  <si>
    <t>Variational Bayesian Learning Theory</t>
  </si>
  <si>
    <t>Nakajima et al</t>
  </si>
  <si>
    <t>Amaral Turkman</t>
  </si>
  <si>
    <t>Brunton/Kutz</t>
  </si>
  <si>
    <t>Adversarial Machine Learning</t>
  </si>
  <si>
    <t>Joseph et al</t>
  </si>
  <si>
    <t>High-Dimensional Statistics</t>
  </si>
  <si>
    <t>Wainwright</t>
  </si>
  <si>
    <t>Algorithmic Aspects of Machine Learning</t>
  </si>
  <si>
    <t>Moitra</t>
  </si>
  <si>
    <t>Geometric and Topological Inference</t>
  </si>
  <si>
    <t>Boissonnat</t>
  </si>
  <si>
    <t>High-Dimensional Probability</t>
  </si>
  <si>
    <t>Vershynn</t>
  </si>
  <si>
    <t>Statistical Inference as Severe Testing</t>
  </si>
  <si>
    <t>Mayo</t>
  </si>
  <si>
    <t>Probability on Graphs, 2nd edition</t>
  </si>
  <si>
    <t>Grimmett</t>
  </si>
  <si>
    <t>Complex Networks: Principles, Methods and Applications</t>
  </si>
  <si>
    <t>Fundamentals of Nonparametric Bayesian Inference</t>
  </si>
  <si>
    <t>Ghosal/van der Vaart</t>
  </si>
  <si>
    <t>Human and Machine Hearing: Extracting Meaning from Sound</t>
  </si>
  <si>
    <t>Hofstad</t>
  </si>
  <si>
    <t>Financial Analytics with R: Building a Laptop Laboratory for Data Science</t>
  </si>
  <si>
    <t>Bennett/Hugen</t>
  </si>
  <si>
    <t>Speech and Audio Processing: A MATLAB®-based Approach</t>
  </si>
  <si>
    <t>McLoughlin</t>
  </si>
  <si>
    <t>Computer Age Statistical Inference: Algorithms, Evidence, and Data Science</t>
  </si>
  <si>
    <t>Efron/Hastie</t>
  </si>
  <si>
    <t>Algorithms and Models for Network Data and Link Analysis</t>
  </si>
  <si>
    <t>Fouss et al</t>
  </si>
  <si>
    <t>Big Crisis Data</t>
  </si>
  <si>
    <t>Castillo</t>
  </si>
  <si>
    <t>Partially Observed Markov Decision Processes</t>
  </si>
  <si>
    <t>Krishnamurthy</t>
  </si>
  <si>
    <t>Confidence, Likelihood, Probability</t>
  </si>
  <si>
    <t>Schweder/Hjort</t>
  </si>
  <si>
    <t>Statistical Methods for Recommender Systems</t>
  </si>
  <si>
    <t>Agarwal/Chen</t>
  </si>
  <si>
    <t>Big Data over Networks</t>
  </si>
  <si>
    <t>Cui et al</t>
  </si>
  <si>
    <t xml:space="preserve">The Value of Information in the Earth Sciences </t>
  </si>
  <si>
    <t>Mathematical Foundations of Infinite-Dimensional Statistical Models</t>
  </si>
  <si>
    <t>Giné/Nickl</t>
  </si>
  <si>
    <t>Introduction to Random Graphs</t>
  </si>
  <si>
    <t>Frieze/Karoński</t>
  </si>
  <si>
    <t>Sparse Image and Signal Processing: Wavelets and Related Geometric Multiscale Analysis</t>
  </si>
  <si>
    <t>Starck et al</t>
  </si>
  <si>
    <t>Bayesian Speech and Language Processing</t>
  </si>
  <si>
    <t>Watanabe/Chien</t>
  </si>
  <si>
    <t>Sentiment Analysis: Mining Opinions, Sentiments, and Emotions</t>
  </si>
  <si>
    <t>Liu</t>
  </si>
  <si>
    <t>Reich/Cotter</t>
  </si>
  <si>
    <t>Sampling Theory: Beyond Bandlimited Systems</t>
  </si>
  <si>
    <t>Eldar</t>
  </si>
  <si>
    <t>Causal Inference for Statistics, Social, and Biomedical Sciences</t>
  </si>
  <si>
    <t>Core Statistics</t>
  </si>
  <si>
    <t>Wood</t>
  </si>
  <si>
    <t>Counterfactuals and Causal Inference: Methods and Principles for Social Research</t>
  </si>
  <si>
    <t>Morgan/Winship</t>
  </si>
  <si>
    <t>An Introduction to Sparse Stochastic Processes</t>
  </si>
  <si>
    <t>Unser/Tafti</t>
  </si>
  <si>
    <t>Social Media Mining</t>
  </si>
  <si>
    <t>Zafarani et al</t>
  </si>
  <si>
    <t>Kernel Methods and Machine Learning</t>
  </si>
  <si>
    <t>Kung</t>
  </si>
  <si>
    <t>Fundamentals of Stream Processing: Application Design, Systems, and Analytics</t>
  </si>
  <si>
    <t>Andrade et al</t>
  </si>
  <si>
    <t>Analysis of Multivariate and High-Dimensional Data</t>
  </si>
  <si>
    <t>Koch</t>
  </si>
  <si>
    <t>Optimal Estimation of Parameters</t>
  </si>
  <si>
    <t>Rissanen</t>
  </si>
  <si>
    <t>Compressed Sensing: Theory and Applications</t>
  </si>
  <si>
    <t>Eldar/Kutyniok</t>
  </si>
  <si>
    <t>Density Ratio Estimation in Machine Learning</t>
  </si>
  <si>
    <t>Sugiyama et al</t>
  </si>
  <si>
    <t>Phase Transitions in Machine Learning</t>
  </si>
  <si>
    <t>Saitta et al</t>
  </si>
  <si>
    <t>Evaluating Learning Algorithms: A Classification Perspective</t>
  </si>
  <si>
    <t>Japkowicz/Shah</t>
  </si>
  <si>
    <t>Large-Scale Inference</t>
  </si>
  <si>
    <t>Efron</t>
  </si>
  <si>
    <t>Causality, 2nd edition</t>
  </si>
  <si>
    <t>Algebraic Geometry and Statistical Learning Theory</t>
  </si>
  <si>
    <t>Watanabe</t>
  </si>
  <si>
    <t>Machine Learning Methods in the Environmental Sciences</t>
  </si>
  <si>
    <t>Hseih</t>
  </si>
  <si>
    <t>Kernel Methods for Pattern Analysis</t>
  </si>
  <si>
    <t>Shawe-Taylor/Cristianini</t>
  </si>
  <si>
    <t>Network Science &amp; Complex Systems</t>
  </si>
  <si>
    <t>Topics at the Frontier of Statistics and Network Analysis</t>
  </si>
  <si>
    <t>Kolaczyk</t>
  </si>
  <si>
    <t>Graphical Models for Categorical Data</t>
  </si>
  <si>
    <t>Roverato</t>
  </si>
  <si>
    <t>Illuminating Dark Networks</t>
  </si>
  <si>
    <t>Gerdes</t>
  </si>
  <si>
    <t>Integrating Omics Data</t>
  </si>
  <si>
    <t>Tseng</t>
  </si>
  <si>
    <t>Networks in Social Policy Problems</t>
  </si>
  <si>
    <t>Vedres</t>
  </si>
  <si>
    <t>Social Influence Network Theory</t>
  </si>
  <si>
    <t>Friedkin</t>
  </si>
  <si>
    <t>Systems Biology of Cancer</t>
  </si>
  <si>
    <t>Thiagalingam</t>
  </si>
  <si>
    <t>Theory of Social Choice on Networks</t>
  </si>
  <si>
    <t>Stirling</t>
  </si>
  <si>
    <t>Algorithmic Aspects of Graph Connectivity</t>
  </si>
  <si>
    <t>Nagamochi</t>
  </si>
  <si>
    <t>Djikstra et al</t>
  </si>
  <si>
    <t>Hall et al</t>
  </si>
  <si>
    <t>Graph Spectra for Complex Networks</t>
  </si>
  <si>
    <t>Van Mieghem</t>
  </si>
  <si>
    <t>UAV Networks and Communications</t>
  </si>
  <si>
    <t>Namuduri et al</t>
  </si>
  <si>
    <t>Fouss</t>
  </si>
  <si>
    <t>Complex Networks</t>
  </si>
  <si>
    <t>Latora</t>
  </si>
  <si>
    <t>Cohen</t>
  </si>
  <si>
    <t>Complex Social Networks</t>
  </si>
  <si>
    <t>Vega-Redondo</t>
  </si>
  <si>
    <t>Computational Social Science</t>
  </si>
  <si>
    <t>Michael Alvarez</t>
  </si>
  <si>
    <t>Disrupting Dark Networks</t>
  </si>
  <si>
    <t>Everton</t>
  </si>
  <si>
    <t>Dynamical Processes on Complex Networks</t>
  </si>
  <si>
    <t>Barrat</t>
  </si>
  <si>
    <t>Exponential Random Graph Models for Social Networks</t>
  </si>
  <si>
    <t>Lusher</t>
  </si>
  <si>
    <t>Interpersonal Networks in Organizations</t>
  </si>
  <si>
    <t>Kilduff</t>
  </si>
  <si>
    <t>Mixed Methods Social Networks Research</t>
  </si>
  <si>
    <t>Domínguez</t>
  </si>
  <si>
    <t>Models and Methods in Social Network Analysis</t>
  </si>
  <si>
    <t>Carrington</t>
  </si>
  <si>
    <t>Models of Life</t>
  </si>
  <si>
    <t>Sneppen</t>
  </si>
  <si>
    <t>Multilayer Social Networks</t>
  </si>
  <si>
    <t>Dickison</t>
  </si>
  <si>
    <t>Networked Life</t>
  </si>
  <si>
    <t>Chiang</t>
  </si>
  <si>
    <t>Networks in Cell Biology</t>
  </si>
  <si>
    <t>Buchanan</t>
  </si>
  <si>
    <t>Networks in Telecommunications</t>
  </si>
  <si>
    <t>Spulber</t>
  </si>
  <si>
    <t>Networks of Nations</t>
  </si>
  <si>
    <t>Maoz</t>
  </si>
  <si>
    <t>Phylogenetic Networks</t>
  </si>
  <si>
    <t>Huson</t>
  </si>
  <si>
    <t>Social Sequence Analysis</t>
  </si>
  <si>
    <t>Cornwell</t>
  </si>
  <si>
    <t>Palsson</t>
  </si>
  <si>
    <t>Systems Biology: Simulation of Dynamic Network States</t>
  </si>
  <si>
    <t>Voit</t>
  </si>
  <si>
    <t>The Systems View of Life</t>
  </si>
  <si>
    <t>Capra</t>
  </si>
  <si>
    <t>Random Graphs and Complex Networks, Vol 1</t>
  </si>
  <si>
    <t>Probability on Trees and Networks</t>
  </si>
  <si>
    <t>Lyons/Peres</t>
  </si>
  <si>
    <t>Brain Network Analysis</t>
  </si>
  <si>
    <t>Chung</t>
  </si>
  <si>
    <t>Network Flow Algorithms</t>
  </si>
  <si>
    <t>Williamson</t>
  </si>
  <si>
    <t>Control Techniques for Complex Networks</t>
  </si>
  <si>
    <t>Meyn</t>
  </si>
  <si>
    <t>Network Information Theory</t>
  </si>
  <si>
    <t>El Gamal/Kim</t>
  </si>
  <si>
    <t>Stochastic Networks</t>
  </si>
  <si>
    <t>Kelly/Yudovina</t>
  </si>
  <si>
    <t>Analyzing Network Data in Biology and Medicine</t>
  </si>
  <si>
    <t>Pržulj</t>
  </si>
  <si>
    <t>Performance Analysis of Complex Networks and Systems</t>
  </si>
  <si>
    <t>Full-duplex Communications and Networks</t>
  </si>
  <si>
    <t>Song et al</t>
  </si>
  <si>
    <t>Cloud Radio Access Networks</t>
  </si>
  <si>
    <t>Quek et al</t>
  </si>
  <si>
    <t xml:space="preserve">Radio Resource Management in Wireless Networks </t>
  </si>
  <si>
    <t>Hossain et al</t>
  </si>
  <si>
    <t xml:space="preserve">Fundamentals of Mobile Data Networks </t>
  </si>
  <si>
    <t>Miao et al</t>
  </si>
  <si>
    <t>The Structure and Dynamics of Cities</t>
  </si>
  <si>
    <t>Barthelemy</t>
  </si>
  <si>
    <t>Advances in Statistical Bioinformatics </t>
  </si>
  <si>
    <t>Do</t>
  </si>
  <si>
    <t>Systems Biology: Constraint-based Reconstruction and Analysis</t>
  </si>
  <si>
    <t>Systems Biology: Properties of Reconstructed Networks</t>
  </si>
  <si>
    <t>Systems Genetics: Linking Genotypes and Phenotypes</t>
  </si>
  <si>
    <t>Markowetz/Boutros</t>
  </si>
  <si>
    <t>The Emergence of Life: From Chemical Origins to Synthetic Biology</t>
  </si>
  <si>
    <t>Luisi</t>
  </si>
  <si>
    <t>The Inner Workings of Life: Vignettes in Systems Biology</t>
  </si>
  <si>
    <t>What is Life? </t>
  </si>
  <si>
    <t>Schrodinger</t>
  </si>
  <si>
    <t>Accomplishing Climate Governance</t>
  </si>
  <si>
    <t>Bulkeley</t>
  </si>
  <si>
    <t>Accounting for Carbon</t>
  </si>
  <si>
    <t>Bellassen/Stephan</t>
  </si>
  <si>
    <t>Adaptive Challenge Climate Change</t>
  </si>
  <si>
    <t>O'Brien/Selboe</t>
  </si>
  <si>
    <t>Biermann/Lövbrand</t>
  </si>
  <si>
    <t>Birds and Climate Change</t>
  </si>
  <si>
    <t>Pearce-Higgins/Green</t>
  </si>
  <si>
    <t>Carbon Markets in a Climate-Changing Capitalism</t>
  </si>
  <si>
    <t>Bryant</t>
  </si>
  <si>
    <t>Climate Analysis</t>
  </si>
  <si>
    <t>Ropelewski/Arkin</t>
  </si>
  <si>
    <t>Climate and Human Migration</t>
  </si>
  <si>
    <t>McLeman</t>
  </si>
  <si>
    <t>Climate Change 2013 – The Physical Science Basis</t>
  </si>
  <si>
    <t>Intergovernmental Panel on Climate Change</t>
  </si>
  <si>
    <t>Climate Change 2014 – Impacts, Adaptation and Vulnerability: Part A: Global and Sectoral Aspects</t>
  </si>
  <si>
    <t>Climate Change 2014 – Impacts, Adaptation and Vulnerability: Part B: Regional Aspects</t>
  </si>
  <si>
    <t>Climate Change 2014: Mitigation of Climate Change</t>
  </si>
  <si>
    <t>Climate Change and Cities</t>
  </si>
  <si>
    <t>Rosenzweig et al</t>
  </si>
  <si>
    <t>Climate Change and Justice</t>
  </si>
  <si>
    <t>Moss</t>
  </si>
  <si>
    <t>Climate Change and Ocean Governance</t>
  </si>
  <si>
    <t>Harris</t>
  </si>
  <si>
    <t>Climate Change and Terrestrial Ecosystem Modeling</t>
  </si>
  <si>
    <t>Bonan</t>
  </si>
  <si>
    <t>Climate Change as Social Drama</t>
  </si>
  <si>
    <t>Smith/Howe</t>
  </si>
  <si>
    <t>Climate Change in Deserts</t>
  </si>
  <si>
    <t>Williams</t>
  </si>
  <si>
    <t>Climate Change in Practice</t>
  </si>
  <si>
    <t>Wilby</t>
  </si>
  <si>
    <t>Climate Change, Ethics and Human Security</t>
  </si>
  <si>
    <t>O'Brien et al</t>
  </si>
  <si>
    <t>Climate Engineering and the Law</t>
  </si>
  <si>
    <t>Gerrard/Hester</t>
  </si>
  <si>
    <t>Climate Justice and Disaster Law</t>
  </si>
  <si>
    <t>Lyster</t>
  </si>
  <si>
    <t>Climate Justice and Historical Emissions</t>
  </si>
  <si>
    <t>Meyer/Sanklecha</t>
  </si>
  <si>
    <t>Climate without Nature</t>
  </si>
  <si>
    <t>Bauer/Bhan</t>
  </si>
  <si>
    <t>Climate, Energy and Water</t>
  </si>
  <si>
    <t>Pittock et al</t>
  </si>
  <si>
    <t>Democratizing Global Climate Governance</t>
  </si>
  <si>
    <t>Stevenson/Dryzek</t>
  </si>
  <si>
    <t>Dynamics and Predictability of Large-Scale, High-Impact Weather and Climate Events</t>
  </si>
  <si>
    <t>Li et al</t>
  </si>
  <si>
    <t>Energy and Climate Policies in China and India</t>
  </si>
  <si>
    <t>Environmental Expertise</t>
  </si>
  <si>
    <t>Turnhout et al</t>
  </si>
  <si>
    <t>Geophysics and Geosequestration</t>
  </si>
  <si>
    <t>Global Change and Future Earth</t>
  </si>
  <si>
    <t>Beer et al</t>
  </si>
  <si>
    <t>Governance of Solar Geoengineering</t>
  </si>
  <si>
    <t>Reynolds</t>
  </si>
  <si>
    <t>Governing Climate Change: Global Cities and Transnational Lawmaking</t>
  </si>
  <si>
    <t>Grasslands and Climate Change</t>
  </si>
  <si>
    <t>Gibson/Newman</t>
  </si>
  <si>
    <t>Green Governance</t>
  </si>
  <si>
    <t>Weston/Bollier</t>
  </si>
  <si>
    <t>Impacts of Climate Change on Allergens and Allergic Diseases</t>
  </si>
  <si>
    <t>Beggs</t>
  </si>
  <si>
    <t>Indigenous Knowledge for Climate Change Assessment and Adaptation</t>
  </si>
  <si>
    <t>Nakashima et al</t>
  </si>
  <si>
    <t>Innovating Climate Governance</t>
  </si>
  <si>
    <t>Turnheim et al</t>
  </si>
  <si>
    <t>Land Use and the Carbon Cycle</t>
  </si>
  <si>
    <t>Brown et al</t>
  </si>
  <si>
    <t>Law, Tropical Forests and Carbon</t>
  </si>
  <si>
    <t>Lyster et al</t>
  </si>
  <si>
    <t>Lessons from the Clean Air Act</t>
  </si>
  <si>
    <t>Carlson/Burtraw</t>
  </si>
  <si>
    <t>Microclimate and Local Climate</t>
  </si>
  <si>
    <t>Barry/Blanken</t>
  </si>
  <si>
    <t>Networks in Climate</t>
  </si>
  <si>
    <t>Dijkstra et al</t>
  </si>
  <si>
    <t>Nonlinear and Stochastic Climate Dynamics</t>
  </si>
  <si>
    <t>Franzke/O'Kane</t>
  </si>
  <si>
    <t>Nonlinear Climate Dynamics</t>
  </si>
  <si>
    <t>Dijkstra</t>
  </si>
  <si>
    <t>Philosophy and Climate Science</t>
  </si>
  <si>
    <t>Winsberg</t>
  </si>
  <si>
    <t>Polar Environments &amp; Global Change</t>
  </si>
  <si>
    <t>Barry/Hall-McKim</t>
  </si>
  <si>
    <t>Political Opportunities for Climate Policy</t>
  </si>
  <si>
    <t>Karapin</t>
  </si>
  <si>
    <t>Statistical Downscaling and Bias Correction for Climate Research</t>
  </si>
  <si>
    <t>Maraun/Widmann</t>
  </si>
  <si>
    <t>Munasinghe</t>
  </si>
  <si>
    <t>The Arctic Climate System, 2nd edition</t>
  </si>
  <si>
    <t>Serreze/Barry</t>
  </si>
  <si>
    <t>The Changing Arctic Environment</t>
  </si>
  <si>
    <t>Stone</t>
  </si>
  <si>
    <t>The Ethics of Global Climate Change</t>
  </si>
  <si>
    <t>Arnold</t>
  </si>
  <si>
    <t>The History of Global Climate Governance</t>
  </si>
  <si>
    <t>Gupta</t>
  </si>
  <si>
    <t>The Impact of Climate Change Mitigation on Indigenous and Forest Communities</t>
  </si>
  <si>
    <t>Tehan et al</t>
  </si>
  <si>
    <t>The Moral Challenge of Dangerous Climate Change</t>
  </si>
  <si>
    <t>Moellendorf</t>
  </si>
  <si>
    <t>The Weather and Climate</t>
  </si>
  <si>
    <t>Lovejoy/Schertzer</t>
  </si>
  <si>
    <t>Thermodynamic Foundations of the Earth System</t>
  </si>
  <si>
    <t>Kleidon</t>
  </si>
  <si>
    <t>Bulkeley et al</t>
  </si>
  <si>
    <t>Urban Climate Politics</t>
  </si>
  <si>
    <t>van der Heijde et al</t>
  </si>
  <si>
    <t>Urban Climates</t>
  </si>
  <si>
    <t>Oke et al</t>
  </si>
  <si>
    <t>Climate</t>
  </si>
  <si>
    <t>Forest Preservation in a Changing Climate</t>
  </si>
  <si>
    <t>Jodoin</t>
  </si>
  <si>
    <t>Global Environment Outlook – GEO-6: Healthy Planet, Healthy People</t>
  </si>
  <si>
    <t>UN Environment</t>
  </si>
  <si>
    <t>Global Environment Outlook – GEO-6: Summary for Policymakers</t>
  </si>
  <si>
    <t>Governing Climate Change: Polycentricity in Action?</t>
  </si>
  <si>
    <t>Jordan et al</t>
  </si>
  <si>
    <t>The Politics of Fossil Fuel Subsidies and their Reform</t>
  </si>
  <si>
    <t>Skovgaard/van Asselt</t>
  </si>
  <si>
    <t>Environmental Law and Economics</t>
  </si>
  <si>
    <t>Faure/Partain</t>
  </si>
  <si>
    <t>Food or War</t>
  </si>
  <si>
    <t>Cribb</t>
  </si>
  <si>
    <t>Sustainability Transformations</t>
  </si>
  <si>
    <t>Linner/Wibeck</t>
  </si>
  <si>
    <t>Environmental Contamination from the Fukushima Nuclear Disaster</t>
  </si>
  <si>
    <t>Sustainability in the Twenty-First Century, 2nd edition</t>
  </si>
  <si>
    <t>Smart Mixes for Transboundary Environmental Harm</t>
  </si>
  <si>
    <t>Van Erp et al</t>
  </si>
  <si>
    <t>Disaster Security</t>
  </si>
  <si>
    <t>Briggs</t>
  </si>
  <si>
    <t>Environmental Sustainability for Engineers and Applied Scientists</t>
  </si>
  <si>
    <t>Peters</t>
  </si>
  <si>
    <t>There is no Planet B</t>
  </si>
  <si>
    <t>Berners-Lee</t>
  </si>
  <si>
    <t>Turnhout</t>
  </si>
  <si>
    <t>Anthropocene Encounters: New Directions in Green Political Thinking</t>
  </si>
  <si>
    <t>Bierman/Lövbrand</t>
  </si>
  <si>
    <t>Transnational Environmental Regulation and Governance</t>
  </si>
  <si>
    <t>Heyvaert</t>
  </si>
  <si>
    <t>The Urban Ocean</t>
  </si>
  <si>
    <t>Blumberg</t>
  </si>
  <si>
    <t>Barry</t>
  </si>
  <si>
    <t>Global Resources and the Environment</t>
  </si>
  <si>
    <t>Oliver</t>
  </si>
  <si>
    <t>The Prevention Principle in International Environmental Law</t>
  </si>
  <si>
    <t>Duvic-Paoli</t>
  </si>
  <si>
    <t>Environmental Attitudes through Time</t>
  </si>
  <si>
    <t>Water Justice</t>
  </si>
  <si>
    <t>Boelens et al</t>
  </si>
  <si>
    <t xml:space="preserve">Why Environmental Policies Fail </t>
  </si>
  <si>
    <t>Laitos</t>
  </si>
  <si>
    <t>The First Global Integrated Marine Assessment</t>
  </si>
  <si>
    <t>UN</t>
  </si>
  <si>
    <t>The Politics of Environmental Performance</t>
  </si>
  <si>
    <t>Jahn</t>
  </si>
  <si>
    <t>Wood Ant Ecology and Conservation</t>
  </si>
  <si>
    <t>Stockan</t>
  </si>
  <si>
    <t>Peatland Restoration and Ecosystem Services</t>
  </si>
  <si>
    <t>Bonn</t>
  </si>
  <si>
    <t>Conservation Behavior</t>
  </si>
  <si>
    <t>Berger-Tal</t>
  </si>
  <si>
    <t>Cause and Correlation in Biology</t>
  </si>
  <si>
    <t>Shipley</t>
  </si>
  <si>
    <t>Global Deforestation</t>
  </si>
  <si>
    <t>Runyan</t>
  </si>
  <si>
    <t>Vegetation Dynamics</t>
  </si>
  <si>
    <t>Eamus</t>
  </si>
  <si>
    <t>The Governance of the Countryside</t>
  </si>
  <si>
    <t>Hodge</t>
  </si>
  <si>
    <t>Combating Hunger and Achieving Food Security</t>
  </si>
  <si>
    <t>Swaminathan</t>
  </si>
  <si>
    <t>Conservation of Freshwater Fishes</t>
  </si>
  <si>
    <t>Closs</t>
  </si>
  <si>
    <t>Ecological Climatology</t>
  </si>
  <si>
    <t>Innovations in Sustainability</t>
  </si>
  <si>
    <t>Marcus</t>
  </si>
  <si>
    <t>Marine Ecosystems</t>
  </si>
  <si>
    <t>Crowe</t>
  </si>
  <si>
    <t>Conflicts in Conservation</t>
  </si>
  <si>
    <t>Redpath</t>
  </si>
  <si>
    <t>Trophic Ecology</t>
  </si>
  <si>
    <t>Ecology of Fishes on Coral Reefs</t>
  </si>
  <si>
    <t>Mora</t>
  </si>
  <si>
    <t>A Less Green and Pleasant Land</t>
  </si>
  <si>
    <t>Maclean</t>
  </si>
  <si>
    <t>Principles for Building Resilience</t>
  </si>
  <si>
    <t>Biggs</t>
  </si>
  <si>
    <t>An Integrative Approach to Successional Dynamics</t>
  </si>
  <si>
    <t>Meiners</t>
  </si>
  <si>
    <t>Water Ecosystem Services</t>
  </si>
  <si>
    <t>Martin-Ortega</t>
  </si>
  <si>
    <t>Ocean Sustainability in the 21st Centu</t>
  </si>
  <si>
    <t xml:space="preserve">Arico </t>
  </si>
  <si>
    <t>Sustainability in the Global City</t>
  </si>
  <si>
    <t>Isenhour</t>
  </si>
  <si>
    <t>Ecosystem Services</t>
  </si>
  <si>
    <t>Bouma</t>
  </si>
  <si>
    <t>The Choanoflagellates</t>
  </si>
  <si>
    <t>Leadbeater</t>
  </si>
  <si>
    <t>Austral Ark</t>
  </si>
  <si>
    <t>Stow</t>
  </si>
  <si>
    <t>Sovacool et al</t>
  </si>
  <si>
    <t>After Greenwashing</t>
  </si>
  <si>
    <t>Bowen</t>
  </si>
  <si>
    <t>Coastal Conservation</t>
  </si>
  <si>
    <t>Maslo</t>
  </si>
  <si>
    <t>Water Resilience for Human Prosperity</t>
  </si>
  <si>
    <t>Rockström</t>
  </si>
  <si>
    <t>Terrestrial Biosphere-Atmosphere Fluxes</t>
  </si>
  <si>
    <t>Monson</t>
  </si>
  <si>
    <t>Forests and Global Change</t>
  </si>
  <si>
    <t>Coomes</t>
  </si>
  <si>
    <t>Urban Ecology</t>
  </si>
  <si>
    <t>Forman</t>
  </si>
  <si>
    <t>Transport in the Atmosphere-Vegetation-Soil Continuum</t>
  </si>
  <si>
    <t>Moene</t>
  </si>
  <si>
    <t>Invasion Biology and Ecological Theory</t>
  </si>
  <si>
    <t>Prins</t>
  </si>
  <si>
    <t>Biogeography of Australasia</t>
  </si>
  <si>
    <t>Heads</t>
  </si>
  <si>
    <t>Oil in the Environment</t>
  </si>
  <si>
    <t>Wiens</t>
  </si>
  <si>
    <t>Environment &amp; Sustainability</t>
  </si>
  <si>
    <t>Petroleum Science</t>
  </si>
  <si>
    <t>3-D Seismic Interpretation</t>
  </si>
  <si>
    <t>Bacon</t>
  </si>
  <si>
    <t>Acquisition and Analysis of Terrestrial Gravity Data</t>
  </si>
  <si>
    <t>Long</t>
  </si>
  <si>
    <t>Advanced Transport Phenomena</t>
  </si>
  <si>
    <t>Leal</t>
  </si>
  <si>
    <t>Chemistry of Fossil Fuels and Biofuels</t>
  </si>
  <si>
    <t>Schobert</t>
  </si>
  <si>
    <t>Civil Liability and Financial Security for Offshore Oil and Gas Activities</t>
  </si>
  <si>
    <t>Faure</t>
  </si>
  <si>
    <t>Claims against Iraqi Oil and Gas</t>
  </si>
  <si>
    <t>Zedalis</t>
  </si>
  <si>
    <t>Computational Models for Polydisperse Particulate and Multiphase Systems</t>
  </si>
  <si>
    <t>Marchisio</t>
  </si>
  <si>
    <t>Elements of Crustal Geomechanics</t>
  </si>
  <si>
    <t>Cornet</t>
  </si>
  <si>
    <t>Fatigue Design of Marine Structures</t>
  </si>
  <si>
    <t>Lotsberg</t>
  </si>
  <si>
    <t>Flow in Porous Rocks</t>
  </si>
  <si>
    <t>Woods</t>
  </si>
  <si>
    <t>Flow through Heterogeneous Geologic Media</t>
  </si>
  <si>
    <t>Yeh</t>
  </si>
  <si>
    <t>Flow, Deformation and Fracture</t>
  </si>
  <si>
    <t>Isaakovich Barenblatt</t>
  </si>
  <si>
    <t>Fluid-Induced Seismicity</t>
  </si>
  <si>
    <t>Shapiro</t>
  </si>
  <si>
    <t>Foraminifera and their Applications</t>
  </si>
  <si>
    <t>Jones</t>
  </si>
  <si>
    <t>Geofuels</t>
  </si>
  <si>
    <t>Carroll</t>
  </si>
  <si>
    <t>Geologic Fracture Mechanics</t>
  </si>
  <si>
    <t>Schultz</t>
  </si>
  <si>
    <t>Davis</t>
  </si>
  <si>
    <t>Global Optimization Methods in Geophysical Inversion</t>
  </si>
  <si>
    <t>Sen</t>
  </si>
  <si>
    <t>Gravity and Magnetic Exploration</t>
  </si>
  <si>
    <t>Hinze</t>
  </si>
  <si>
    <t>Ichnology</t>
  </si>
  <si>
    <t>Buatois</t>
  </si>
  <si>
    <t>Introduction to Controlled-Source Electromagnetic Methods</t>
  </si>
  <si>
    <t>Ziolkowski</t>
  </si>
  <si>
    <t>Multiphase Flow in Permeable Media</t>
  </si>
  <si>
    <t>Blunt</t>
  </si>
  <si>
    <t>Near-Surface Applied Geophysics</t>
  </si>
  <si>
    <t>Everett</t>
  </si>
  <si>
    <t>Numerical Methods of Exploration Seismology</t>
  </si>
  <si>
    <t>Margrave</t>
  </si>
  <si>
    <t>Oil and Governance</t>
  </si>
  <si>
    <t>Victor</t>
  </si>
  <si>
    <t>Oil, Dollars, Debt, and Crises</t>
  </si>
  <si>
    <t>El-Gamal</t>
  </si>
  <si>
    <t>Passive Seismic Monitoring of Induced Seismicity</t>
  </si>
  <si>
    <t>Eaton</t>
  </si>
  <si>
    <t>Petrology of Sedimentary Rocks</t>
  </si>
  <si>
    <t>Boggs, Jr.</t>
  </si>
  <si>
    <t>Quantitative Seismic Interpretation</t>
  </si>
  <si>
    <t>Avseth</t>
  </si>
  <si>
    <t>Reservoir Geomechanics</t>
  </si>
  <si>
    <t>Zoback</t>
  </si>
  <si>
    <t>Rifts and Passive Margins</t>
  </si>
  <si>
    <t>Nemčok</t>
  </si>
  <si>
    <t>Risks, Rewards and Regulation of Unconventional Gas</t>
  </si>
  <si>
    <t>Grafton</t>
  </si>
  <si>
    <t>Rock Fractures in Geological Processes</t>
  </si>
  <si>
    <t>Gudmundsson</t>
  </si>
  <si>
    <t>Salt Tectonics</t>
  </si>
  <si>
    <t>Jackson</t>
  </si>
  <si>
    <t>Sediment Routing Systems</t>
  </si>
  <si>
    <t>Seismic Amplitude</t>
  </si>
  <si>
    <t>Simm</t>
  </si>
  <si>
    <t>Seismic Imaging and Inversion</t>
  </si>
  <si>
    <t>Stolt</t>
  </si>
  <si>
    <t>Seismic Reflections of Rock Properties</t>
  </si>
  <si>
    <t>Dvorkin</t>
  </si>
  <si>
    <t>Seismic Wave Theory</t>
  </si>
  <si>
    <t>Krebes</t>
  </si>
  <si>
    <t>Stochastic Dynamics of Marine Structures</t>
  </si>
  <si>
    <t>Naess</t>
  </si>
  <si>
    <t>Subsurface Fluid Flow and Imaging</t>
  </si>
  <si>
    <t>Vasco</t>
  </si>
  <si>
    <t>The Allocation of Regulatory Competence in the EU Emissions Trading Scheme</t>
  </si>
  <si>
    <t>van Zeben</t>
  </si>
  <si>
    <t>The Gulf of Mexico Sedimentary Basin</t>
  </si>
  <si>
    <t>Snedden</t>
  </si>
  <si>
    <t>The Magnetotelluric Method</t>
  </si>
  <si>
    <t>The Price of Oil</t>
  </si>
  <si>
    <t>Aguilera</t>
  </si>
  <si>
    <t>Unconventional Reservoir Geomechanics</t>
  </si>
  <si>
    <t>Understanding and Avoiding the Oil Curse in Resource-rich Arab Economies</t>
  </si>
  <si>
    <t>Elbadawi</t>
  </si>
  <si>
    <t>Eidsvik</t>
  </si>
  <si>
    <t>An Introduction to Reservoir Simulation Using MATLAB/GNU Octave</t>
  </si>
  <si>
    <t>Lie</t>
  </si>
  <si>
    <t>Skovgaard</t>
  </si>
  <si>
    <t>In Search of Good Energy Policy</t>
  </si>
  <si>
    <t>Ozawa et al</t>
  </si>
  <si>
    <t>Converter-Interfaced Energy Storage Systems</t>
  </si>
  <si>
    <t>Milano/Ortega Manjavacas</t>
  </si>
  <si>
    <t>Davis/Landrø/Wilson</t>
  </si>
  <si>
    <t>Urban Energy Landscapes</t>
  </si>
  <si>
    <t>Castán Broto</t>
  </si>
  <si>
    <t>Peters/Svanström</t>
  </si>
  <si>
    <t>Gas Turbines for Electric Power Generation</t>
  </si>
  <si>
    <t>Gülen</t>
  </si>
  <si>
    <t>Oliver/Oliver</t>
  </si>
  <si>
    <t>Towards a European Energy Union</t>
  </si>
  <si>
    <t>Roeben</t>
  </si>
  <si>
    <t>Seeing the Light: The Case for Nuclear Power in the 21st Century</t>
  </si>
  <si>
    <t>Montgomery/Graham, Jr</t>
  </si>
  <si>
    <t>Grid-Connected Photovoltaic Power Generation</t>
  </si>
  <si>
    <t>Gevorkian</t>
  </si>
  <si>
    <t>Clean Power Politics</t>
  </si>
  <si>
    <t>Tomain</t>
  </si>
  <si>
    <t>Grafton/Cronshaw/Moore</t>
  </si>
  <si>
    <t>Microgrids and other Local Area Power and Energy Systems</t>
  </si>
  <si>
    <t>Kwasinski/Weaver/Balog</t>
  </si>
  <si>
    <t>Solar Power Generation Problems, Solutions, and Monitoring</t>
  </si>
  <si>
    <t>The Future National Infrastructure</t>
  </si>
  <si>
    <t>Aguilera/Radetzki</t>
  </si>
  <si>
    <t>Batteries for Electric Vehicles</t>
  </si>
  <si>
    <t>Berg</t>
  </si>
  <si>
    <t>The Ethics of Nuclear Energy</t>
  </si>
  <si>
    <t>Taebi/Roeser</t>
  </si>
  <si>
    <t>Transforming Energy</t>
  </si>
  <si>
    <t>Patt</t>
  </si>
  <si>
    <t>Pittock/Hussey/Dovers</t>
  </si>
  <si>
    <t>The Renaissance of Renewable Energy</t>
  </si>
  <si>
    <t>Pagnoni/Roche</t>
  </si>
  <si>
    <t>Smart Grid (R)Evolution</t>
  </si>
  <si>
    <t>Stephens/Wilson/Peterson</t>
  </si>
  <si>
    <t>The Economics and Uncertainties of Nuclear Power</t>
  </si>
  <si>
    <t>Lévêque</t>
  </si>
  <si>
    <t>Global Energy Justice</t>
  </si>
  <si>
    <t>Sovacool/Dworkin</t>
  </si>
  <si>
    <t>Greening the Globe</t>
  </si>
  <si>
    <t>Hironaka</t>
  </si>
  <si>
    <t>Transforming US Energy Innovation</t>
  </si>
  <si>
    <t>Diaz Anadon/Bunn/Narayanamurti</t>
  </si>
  <si>
    <t>How Much is Clean Air Worth?</t>
  </si>
  <si>
    <t>Rabl/Spadaro/Holland</t>
  </si>
  <si>
    <t>An Introduction to the Engineering of Fast Nuclear Reactors</t>
  </si>
  <si>
    <t>Judd</t>
  </si>
  <si>
    <t>Energy Technology Innovation</t>
  </si>
  <si>
    <t>Grubler/Wilson</t>
  </si>
  <si>
    <t>Risk Governance of Offshore Oil and Gas Operations</t>
  </si>
  <si>
    <t>Lindøe/Baram/Renn</t>
  </si>
  <si>
    <t>Climate Change Geoengineering</t>
  </si>
  <si>
    <t>Burns/Strauss</t>
  </si>
  <si>
    <t>Large-Scale Solar Power Systems</t>
  </si>
  <si>
    <t>Global Energy Assessment</t>
  </si>
  <si>
    <t>Global Energy Assessment Writing Team</t>
  </si>
  <si>
    <t>Socioeconomic and Environmental Impacts of Biofuels</t>
  </si>
  <si>
    <t>Gasparatos/Stromberg</t>
  </si>
  <si>
    <t>Smart Grid Communications and Networking</t>
  </si>
  <si>
    <t>Hossain/Han/Poor</t>
  </si>
  <si>
    <t>Fundamentals of Materials for Energy and Environmental Sustainability</t>
  </si>
  <si>
    <t>Ginley/Cahen</t>
  </si>
  <si>
    <t>Renewable Energy Sources and Climate Change Mitigation</t>
  </si>
  <si>
    <t>Edenhofer et al</t>
  </si>
  <si>
    <t>Transition to Hydrogen</t>
  </si>
  <si>
    <t>Wokaun/Wilhelm</t>
  </si>
  <si>
    <t>The Future of Electricity Demand</t>
  </si>
  <si>
    <t>Jamasb/Pollitt</t>
  </si>
  <si>
    <t>The Hydrogen Economy</t>
  </si>
  <si>
    <t>Ball/Wietschel</t>
  </si>
  <si>
    <t>Oil, Water, and Climate</t>
  </si>
  <si>
    <t>Gautier</t>
  </si>
  <si>
    <t>Allocation in the European Emissions Trading Scheme</t>
  </si>
  <si>
    <t>Ellerman/Buchner/Carraro</t>
  </si>
  <si>
    <t>Fueling Our Future</t>
  </si>
  <si>
    <t>Evans</t>
  </si>
  <si>
    <t>Innovative Energy Strategies for CO2 Stabilization</t>
  </si>
  <si>
    <t>Watts</t>
  </si>
  <si>
    <t>Markets for Clean Air</t>
  </si>
  <si>
    <t>Ellerman et al</t>
  </si>
  <si>
    <t>Technology and Global Change</t>
  </si>
  <si>
    <t>Grübler</t>
  </si>
  <si>
    <t>Energy</t>
  </si>
  <si>
    <t>Maternal-fetal Medicine</t>
  </si>
  <si>
    <t>A Practical Manual to Labor and Delivery, 2nd edition</t>
  </si>
  <si>
    <t>Deering</t>
  </si>
  <si>
    <t>Abortion Care</t>
  </si>
  <si>
    <t>Rowlands</t>
  </si>
  <si>
    <t>Best Practice in Labour and Delivery</t>
  </si>
  <si>
    <t>Arulkumaran</t>
  </si>
  <si>
    <t>Biopsychosocial Factors in Obstetrics and Gynaecology</t>
  </si>
  <si>
    <t>Edozien/O'Brien</t>
  </si>
  <si>
    <t>Contraception: A Casebook from Menarche to Menopause</t>
  </si>
  <si>
    <t>Briggs/Kovacs/Guillebaud</t>
  </si>
  <si>
    <t>Early Pregnancy</t>
  </si>
  <si>
    <t>Farquharson/Stephenson</t>
  </si>
  <si>
    <t>Early Pregnancy Ultrasound: A Practical Guide</t>
  </si>
  <si>
    <t>Kirk</t>
  </si>
  <si>
    <t>Family-Centred Perinatal Care: Improving Pregnancy, Birth and Postpartum Care</t>
  </si>
  <si>
    <t>Chalmers</t>
  </si>
  <si>
    <t>Fetal and Neonatal Brain Injury. 5h edition</t>
  </si>
  <si>
    <t>Stevenson et al</t>
  </si>
  <si>
    <t>Fetal and Neonatal Lung Development: Clinical Correlates and Technologies for the Future</t>
  </si>
  <si>
    <t>Jobe/Whitsett/Abman</t>
  </si>
  <si>
    <t>Fetal Medicine</t>
  </si>
  <si>
    <t>Kumar/Alfirevic</t>
  </si>
  <si>
    <t>Fetal Therapy: Scientific Basis and Critical Appraisal of Clinical Benefits</t>
  </si>
  <si>
    <t>Kilby/Johnson/Oepkes</t>
  </si>
  <si>
    <t>Handbook of CTG Interpretation: From Patterns to Physiology</t>
  </si>
  <si>
    <t>Chandraharan</t>
  </si>
  <si>
    <t>Handbook of Fetal Medicine</t>
  </si>
  <si>
    <t>Kumar</t>
  </si>
  <si>
    <t>Heart Disease and Pregnancy</t>
  </si>
  <si>
    <t>Steer/Gatzoulis</t>
  </si>
  <si>
    <t>Managing Obstetric Emergencies and Trauma: The MOET Course Manual</t>
  </si>
  <si>
    <t>Paterson-Brown/Howell</t>
  </si>
  <si>
    <t>Maternal Hemodynamics</t>
  </si>
  <si>
    <t>Lees/Gyselaers</t>
  </si>
  <si>
    <t>Maternal Obesity</t>
  </si>
  <si>
    <t>Gillman/Poston</t>
  </si>
  <si>
    <t>Obstetric and Intrapartum Emergencies: A Practical Guide to Management</t>
  </si>
  <si>
    <t>Chandraharan/Arulkumaran</t>
  </si>
  <si>
    <t>Obstetric Care</t>
  </si>
  <si>
    <t>Olsen</t>
  </si>
  <si>
    <t>Obstetric Interventions</t>
  </si>
  <si>
    <t>Dörr et al</t>
  </si>
  <si>
    <t>Placental-Fetal Growth Restriction</t>
  </si>
  <si>
    <t>Lees/Visser/Hecher</t>
  </si>
  <si>
    <t>Pregnancy After Assisted Reproductive Technology</t>
  </si>
  <si>
    <t>Jauniaux/Rizk</t>
  </si>
  <si>
    <t>Proactive Support of Labor: The Challenge of Normal Childbirth</t>
  </si>
  <si>
    <t>Reuwer/Bruinse/Franx</t>
  </si>
  <si>
    <t>Professional Development Skills for Obstetricians and Gynaecologists</t>
  </si>
  <si>
    <t>Mahmood/Mukhopadhyay</t>
  </si>
  <si>
    <t>Quality and Safety in Women's Health</t>
  </si>
  <si>
    <t>Ivester/Weiss/Gluck</t>
  </si>
  <si>
    <t>Renal Disease in Pregnancy, 2nd edition</t>
  </si>
  <si>
    <t>Bramham/Hall/Nelson-Piercy</t>
  </si>
  <si>
    <t>The Obstetric Hematology Manual, 2nd edition</t>
  </si>
  <si>
    <t>Pavord/Hunt</t>
  </si>
  <si>
    <t>The Well-Woman Visit</t>
  </si>
  <si>
    <t>Chelmow/Blanchard/Learman</t>
  </si>
  <si>
    <t>Also available:</t>
  </si>
  <si>
    <t>High-Risk Pregnancy: Management Options 5 Year Subscription</t>
  </si>
  <si>
    <t>James, et al.</t>
  </si>
  <si>
    <t>High-Risk Pregnancy: Management Options 1 Year Subscription</t>
  </si>
  <si>
    <t>Mental Health</t>
  </si>
  <si>
    <t>Social Scaffolding</t>
  </si>
  <si>
    <t>Williams et al</t>
  </si>
  <si>
    <t>The ECT Handbook, 4th edition (RCPsych)</t>
  </si>
  <si>
    <t>Ferrier</t>
  </si>
  <si>
    <t>Cohen/Meesters</t>
  </si>
  <si>
    <t>Cognitive Enhancement in Schizophrenia and Related Disorders</t>
  </si>
  <si>
    <t>Keshavan</t>
  </si>
  <si>
    <t>Seminars in the Psychiatry of Intellectual Disability, 3rd edition</t>
  </si>
  <si>
    <t>Scheepers/Kerr</t>
  </si>
  <si>
    <t>Autism and Pervasive Developmental Disorders, 3rd edition</t>
  </si>
  <si>
    <t>Volkmar</t>
  </si>
  <si>
    <t>The Emotional Mind</t>
  </si>
  <si>
    <t>Cochrane</t>
  </si>
  <si>
    <t>A Transdiagnostic Approach to Obsessions, Compulsions &amp; Related Phenomena</t>
  </si>
  <si>
    <t>Fontenelle</t>
  </si>
  <si>
    <t>Bipolar II Disorder, 3rd edition</t>
  </si>
  <si>
    <t>Parker</t>
  </si>
  <si>
    <t>The Cambridge Handbook of Anxiety and Related Disorders</t>
  </si>
  <si>
    <t>Olatunji</t>
  </si>
  <si>
    <t>Nidotherapy, 2nd edition</t>
  </si>
  <si>
    <t>Tyrer</t>
  </si>
  <si>
    <t>Turkington</t>
  </si>
  <si>
    <t>Cognitive-Behavioral Therapy for Avoidant/Restrictive Food Intake Disorder:  Children, Adolescents, and Adults</t>
  </si>
  <si>
    <t>Thomas/Eddy</t>
  </si>
  <si>
    <t>Alexithymia:  Advances in Research, Theory, and Clinical Practice</t>
  </si>
  <si>
    <t>Luminet/Bagby/Taylor</t>
  </si>
  <si>
    <t>Primary Care Mental Health, 2nd edition</t>
  </si>
  <si>
    <t>Gask</t>
  </si>
  <si>
    <t>Justice for Children and Families</t>
  </si>
  <si>
    <t>Shaw/Bailey</t>
  </si>
  <si>
    <t>Trauma and Post-traumatic Stress Disorder</t>
  </si>
  <si>
    <t>Bromet et al</t>
  </si>
  <si>
    <t xml:space="preserve">Obsessive Compulsive Disorder </t>
  </si>
  <si>
    <t>Drummond/Edwards</t>
  </si>
  <si>
    <t>Resilience: The Science of Mastering Life's Greatest Challenges, 2nd edition</t>
  </si>
  <si>
    <t>Southwick/Charney</t>
  </si>
  <si>
    <t>Textbook of Cultural Psychiatry, 2nd edition</t>
  </si>
  <si>
    <t>Bhugra et al</t>
  </si>
  <si>
    <t>The Brain and Behavior</t>
  </si>
  <si>
    <t>Clark</t>
  </si>
  <si>
    <t>Depression and the Self</t>
  </si>
  <si>
    <t>Browne</t>
  </si>
  <si>
    <t>Written Off</t>
  </si>
  <si>
    <t>Yanos</t>
  </si>
  <si>
    <t>Mental Disorders Around the World</t>
  </si>
  <si>
    <t>Scott</t>
  </si>
  <si>
    <t>Trauma and Grief Component Therapy for Adolescents</t>
  </si>
  <si>
    <t xml:space="preserve">The Cambridge Companion to Literature and Disability </t>
  </si>
  <si>
    <t>Barker/Murray</t>
  </si>
  <si>
    <t xml:space="preserve">Modernism and the Machinery of Madness </t>
  </si>
  <si>
    <t>Gaedtke</t>
  </si>
  <si>
    <t>A New Era for Mental Health Law and Policy</t>
  </si>
  <si>
    <t>Gooding</t>
  </si>
  <si>
    <t>Bennett</t>
  </si>
  <si>
    <t xml:space="preserve">The Female Mind </t>
  </si>
  <si>
    <t>Abel</t>
  </si>
  <si>
    <t>The Therapeutic Interview in Mental Health</t>
  </si>
  <si>
    <t>Stanghellini</t>
  </si>
  <si>
    <t>Psychiatric Consultation in Long-Term Care</t>
  </si>
  <si>
    <t>Desai</t>
  </si>
  <si>
    <t>The Cambridge Handbook of Sociology (2017)</t>
  </si>
  <si>
    <t>Korgen</t>
  </si>
  <si>
    <t>The Psychoses of Menstruation and Childbearing</t>
  </si>
  <si>
    <t>Brockington</t>
  </si>
  <si>
    <t>Psychiatric Interviewing and Assessment</t>
  </si>
  <si>
    <t>Poole</t>
  </si>
  <si>
    <t>Delusions</t>
  </si>
  <si>
    <t>McKenna</t>
  </si>
  <si>
    <t>A History of the Mind and Mental Health in Classical Greek Medical Thought</t>
  </si>
  <si>
    <t>Thumiger</t>
  </si>
  <si>
    <t>Textbook of Disaster Psychiatry</t>
  </si>
  <si>
    <t>Ursano</t>
  </si>
  <si>
    <t xml:space="preserve">Mental Capacity in Relationshop </t>
  </si>
  <si>
    <t>Kong</t>
  </si>
  <si>
    <t>Forensic Child and Adolescent Mental Health</t>
  </si>
  <si>
    <t>The Diagnosis and Management of Agitation</t>
  </si>
  <si>
    <t>Zeller</t>
  </si>
  <si>
    <t>Wellbeing, Recovery and Mental Health</t>
  </si>
  <si>
    <t>Slade</t>
  </si>
  <si>
    <t>Integrated Modular Treatment for Borderline Personality Disorder</t>
  </si>
  <si>
    <t>Livesley</t>
  </si>
  <si>
    <t>Bipolar Disorders</t>
  </si>
  <si>
    <t>Soares</t>
  </si>
  <si>
    <t>Adult Personality Growth in Psychotherapy</t>
  </si>
  <si>
    <t>Horowitz</t>
  </si>
  <si>
    <t>Cognitive Impairment in Major Depressive Disorder</t>
  </si>
  <si>
    <t>McIntyre</t>
  </si>
  <si>
    <t>The Self in Understanding and Treating Psychological Disorders</t>
  </si>
  <si>
    <t>Kyrios</t>
  </si>
  <si>
    <t>Comprehensive Women's Mental Health</t>
  </si>
  <si>
    <t>Castle</t>
  </si>
  <si>
    <t>Psychiatric and Behavioral Disorders in Intellectual and Developmental Disabilities</t>
  </si>
  <si>
    <t>Hemmings</t>
  </si>
  <si>
    <t>Physical Exercise Interventions for Mental Health</t>
  </si>
  <si>
    <t>Lam</t>
  </si>
  <si>
    <t>Re-Visioning Psychiatry</t>
  </si>
  <si>
    <t>Kirmayer</t>
  </si>
  <si>
    <t>Parental Psychiatric Disorder</t>
  </si>
  <si>
    <t>Reupert</t>
  </si>
  <si>
    <t>School Mental Health</t>
  </si>
  <si>
    <t>Kutcher</t>
  </si>
  <si>
    <t>Attention-Deficit Hyperactivity Disorder in Adults and Children</t>
  </si>
  <si>
    <t>Adler</t>
  </si>
  <si>
    <t>Clinical Psychology for Trainees</t>
  </si>
  <si>
    <t>Page</t>
  </si>
  <si>
    <t>Genocide and Mass Violence</t>
  </si>
  <si>
    <t>Hinton</t>
  </si>
  <si>
    <t xml:space="preserve">CBT for Adults </t>
  </si>
  <si>
    <t>Drummond</t>
  </si>
  <si>
    <t>A Concise Guide to Understanding Suicide</t>
  </si>
  <si>
    <t>Koslow</t>
  </si>
  <si>
    <t>Social Phobia</t>
  </si>
  <si>
    <t>Stravynski</t>
  </si>
  <si>
    <t>A Guide to the Extrapyramidal Side-Effects of Antipsychotic Drugs</t>
  </si>
  <si>
    <t>Cunningham Owens</t>
  </si>
  <si>
    <t>Essentials of Global Mental Health</t>
  </si>
  <si>
    <t>Okpaku</t>
  </si>
  <si>
    <t>Trauma and Forgiveness</t>
  </si>
  <si>
    <t>Alford</t>
  </si>
  <si>
    <t>Mental Health and Poverty</t>
  </si>
  <si>
    <t>Power, Powerlessness and Addiction</t>
  </si>
  <si>
    <t>Orford</t>
  </si>
  <si>
    <t xml:space="preserve">Tackling Health Anxiety </t>
  </si>
  <si>
    <t>Cognitive Impairment in Schizophrenia</t>
  </si>
  <si>
    <t>Harvey</t>
  </si>
  <si>
    <t>Schizo-Obsessive Disorder</t>
  </si>
  <si>
    <t>Poyurovsky</t>
  </si>
  <si>
    <t xml:space="preserve">The Quest for Mental Health </t>
  </si>
  <si>
    <t>Dowbiggin</t>
  </si>
  <si>
    <t>The Cambridge Handbook of Psychology, Health, and Medicine, 3rd edition</t>
  </si>
  <si>
    <t>Where There is No Psychiatrist, 2nd edition</t>
  </si>
  <si>
    <t>Patel et. al</t>
  </si>
  <si>
    <t>Neuroscience</t>
  </si>
  <si>
    <t>Shared Representations</t>
  </si>
  <si>
    <t>Obhi</t>
  </si>
  <si>
    <t>Emotional Mimicry in Social Context</t>
  </si>
  <si>
    <t>Hess</t>
  </si>
  <si>
    <t>Beauty and Sublimity</t>
  </si>
  <si>
    <t>Hogan</t>
  </si>
  <si>
    <t>Colours and Colour Vision</t>
  </si>
  <si>
    <t>Kernell</t>
  </si>
  <si>
    <t>Adaptive Behavior and Learning</t>
  </si>
  <si>
    <t>Staddon</t>
  </si>
  <si>
    <t>Handbook of Color Psychology</t>
  </si>
  <si>
    <t>Elliot</t>
  </si>
  <si>
    <t>Free Will and the Brain</t>
  </si>
  <si>
    <t>Glannon</t>
  </si>
  <si>
    <t>Rights Come to Mind</t>
  </si>
  <si>
    <t>Fins</t>
  </si>
  <si>
    <t>The Reader's Brain</t>
  </si>
  <si>
    <t>Douglas</t>
  </si>
  <si>
    <t>An Introduction to Neuroendocrinology</t>
  </si>
  <si>
    <t>Wilkinson</t>
  </si>
  <si>
    <t>Science, Psychoanalysis, and the Brain</t>
  </si>
  <si>
    <t>Marom</t>
  </si>
  <si>
    <t>The Neural Code of Pitch and Harmony</t>
  </si>
  <si>
    <t>Langner</t>
  </si>
  <si>
    <t>Synaesthesia and Individual Differences</t>
  </si>
  <si>
    <t>Rogowska</t>
  </si>
  <si>
    <t>Cognitive Neuroscience of Natural Language Use</t>
  </si>
  <si>
    <t>Willems</t>
  </si>
  <si>
    <t>Ethical Challenges in the Behavioral and Brain Sciences</t>
  </si>
  <si>
    <t>Sternberg</t>
  </si>
  <si>
    <t>Emotion</t>
  </si>
  <si>
    <t>Buck</t>
  </si>
  <si>
    <t>Behavioral Genetics of the Mouse</t>
  </si>
  <si>
    <t>Pietropaolo</t>
  </si>
  <si>
    <t>How Sexual Desire Works</t>
  </si>
  <si>
    <t>Toates</t>
  </si>
  <si>
    <t>Creativity and Mental Illness</t>
  </si>
  <si>
    <t>Kaufman</t>
  </si>
  <si>
    <t>Neuronal Dynamics</t>
  </si>
  <si>
    <t>Gerstner</t>
  </si>
  <si>
    <t>Behavioral Genetics of the Fly (Drosophila Melanogaster)</t>
  </si>
  <si>
    <t>Dubnau</t>
  </si>
  <si>
    <t>Anthropology of the Brain</t>
  </si>
  <si>
    <t>Bartra</t>
  </si>
  <si>
    <t>The Communication Disorders Workbook</t>
  </si>
  <si>
    <t>Cummings</t>
  </si>
  <si>
    <t>The Bilingual Mind</t>
  </si>
  <si>
    <t>Pavlenko</t>
  </si>
  <si>
    <t>The Multilingual Mind</t>
  </si>
  <si>
    <t>Sharwood Smith</t>
  </si>
  <si>
    <t>Brain Disorders in Critical Illness</t>
  </si>
  <si>
    <t>Stevens</t>
  </si>
  <si>
    <t>The Neuroscience of Freedom and Creativity</t>
  </si>
  <si>
    <t>Fuster</t>
  </si>
  <si>
    <t>The Cambridge Handbook of Human Affective Neuroscience</t>
  </si>
  <si>
    <t>Armony</t>
  </si>
  <si>
    <t>Divided Brains</t>
  </si>
  <si>
    <t>Rogers</t>
  </si>
  <si>
    <t>The Phonological Mind</t>
  </si>
  <si>
    <t>Berent</t>
  </si>
  <si>
    <t>Plasticity in Sensory Systems</t>
  </si>
  <si>
    <t>Steeves</t>
  </si>
  <si>
    <t>Structural Information Theory</t>
  </si>
  <si>
    <t>Leeuwenberg</t>
  </si>
  <si>
    <t>Introducing Psycholinguistics</t>
  </si>
  <si>
    <t>Warren</t>
  </si>
  <si>
    <t>Handbook of Neural Activity Measurement</t>
  </si>
  <si>
    <t>Brette</t>
  </si>
  <si>
    <t>Translational Neuroscience</t>
  </si>
  <si>
    <t>Barrett</t>
  </si>
  <si>
    <t>Introduction to the Senses</t>
  </si>
  <si>
    <t>Bossomaier</t>
  </si>
  <si>
    <t>Audiovisual Speech Processing</t>
  </si>
  <si>
    <t>Bailly</t>
  </si>
  <si>
    <t>The Circuitry of the Human Spinal Cord</t>
  </si>
  <si>
    <t>Pierrot-Deseilligny</t>
  </si>
  <si>
    <t>Handbook of Functional MRI Data Analysis</t>
  </si>
  <si>
    <t>Poldrack</t>
  </si>
  <si>
    <t>Mind, Brain and Education in Reading Disorders</t>
  </si>
  <si>
    <t>Fischer</t>
  </si>
  <si>
    <t>1D Semiconducting Nanostructures for Flexible and Large-Area Electronics</t>
  </si>
  <si>
    <t>Shakthival et al</t>
  </si>
  <si>
    <t>Introduction to Optical and Optoelectronic Properties of Nanostructures</t>
  </si>
  <si>
    <t>Mitin et al</t>
  </si>
  <si>
    <t>Applied Nanophotonics</t>
  </si>
  <si>
    <t>Gaponenko/Demir</t>
  </si>
  <si>
    <t xml:space="preserve">Integration Techniques for Micro/Nanostructure-Based Large Area Electronics </t>
  </si>
  <si>
    <t>Garcia Núñez et al</t>
  </si>
  <si>
    <t>Modeling Nanowire and Double-Gate Junctionless Field-Effect Transistors</t>
  </si>
  <si>
    <t>Jazaeri/Sallese</t>
  </si>
  <si>
    <t>Magnetism in Carbon Nanostructures</t>
  </si>
  <si>
    <t>Hagelberg</t>
  </si>
  <si>
    <t>2D Materials</t>
  </si>
  <si>
    <t>Avouris et al</t>
  </si>
  <si>
    <t>Semiconductor Nanolasers</t>
  </si>
  <si>
    <t>Gu/Fainman</t>
  </si>
  <si>
    <t>Fundamentals Properties and Applications of Polymer nanocomposites</t>
  </si>
  <si>
    <t>Koo</t>
  </si>
  <si>
    <t>Modern Techniques of Surface Science</t>
  </si>
  <si>
    <t>Woodruff</t>
  </si>
  <si>
    <t>Nanowire Transistors</t>
  </si>
  <si>
    <t>Colinge</t>
  </si>
  <si>
    <t>Continuum Mechanics and Thermodynamics of Matter</t>
  </si>
  <si>
    <t>Paolucci</t>
  </si>
  <si>
    <t>Structural DNA Nanotechnology</t>
  </si>
  <si>
    <t>Seeman</t>
  </si>
  <si>
    <t>Handbook of Bioelectronics</t>
  </si>
  <si>
    <t>Carrara</t>
  </si>
  <si>
    <t>Organic Electro-Optics and Photonics</t>
  </si>
  <si>
    <t>Dalton</t>
  </si>
  <si>
    <t>Elements of Friction Theory and Nanotribology</t>
  </si>
  <si>
    <t>Gnecco/Meyer</t>
  </si>
  <si>
    <t>Introduction to Nanofiber Materials</t>
  </si>
  <si>
    <t>Ko/Wan</t>
  </si>
  <si>
    <t>Nanotechnology and Development</t>
  </si>
  <si>
    <t>Ramani</t>
  </si>
  <si>
    <t>Plasmonic Nanoelectronics and Sensing</t>
  </si>
  <si>
    <t>Li</t>
  </si>
  <si>
    <t>Colloidal Quantum Dot Optoelectronics and Photovoltaics</t>
  </si>
  <si>
    <t>Konstantatos</t>
  </si>
  <si>
    <t>Quantum Dots</t>
  </si>
  <si>
    <t>Tartakovskii</t>
  </si>
  <si>
    <t>Thermally Stable and Flame Retardant Polymer Nanocomposites</t>
  </si>
  <si>
    <t>Mittal</t>
  </si>
  <si>
    <t>Quantum Mechanics for Nanostructures</t>
  </si>
  <si>
    <t>Mitin</t>
  </si>
  <si>
    <t>Modern Introduction to Surface Plasmons</t>
  </si>
  <si>
    <t>Sarid</t>
  </si>
  <si>
    <t>Magnetic Memory</t>
  </si>
  <si>
    <t>Tang</t>
  </si>
  <si>
    <t>Introduction to Nanophotonics</t>
  </si>
  <si>
    <t>Gaponenko</t>
  </si>
  <si>
    <t>Magnetism and Magnetic Materials</t>
  </si>
  <si>
    <t>Coey</t>
  </si>
  <si>
    <t>Nanotechnologies for Future Mobile Devices</t>
  </si>
  <si>
    <t>Ryhänen</t>
  </si>
  <si>
    <t>Wiseman</t>
  </si>
  <si>
    <t>Fundamentals of Guided-Wave Optoelectronic Devices</t>
  </si>
  <si>
    <t>Chang</t>
  </si>
  <si>
    <t>Transport in Nanostructures</t>
  </si>
  <si>
    <t>Ferry</t>
  </si>
  <si>
    <t>Quantum Transport</t>
  </si>
  <si>
    <t>Nazarov</t>
  </si>
  <si>
    <t>Electrons and Phonons in Semiconductor Multilayers</t>
  </si>
  <si>
    <t>Ridley</t>
  </si>
  <si>
    <t>Carbon Nanotube Science</t>
  </si>
  <si>
    <t>Stochastic Resonance</t>
  </si>
  <si>
    <t>McDonnell</t>
  </si>
  <si>
    <t>Introduction to Nanoelectronics</t>
  </si>
  <si>
    <t>Electrochromism and Electrochromic Devices</t>
  </si>
  <si>
    <t>Monk</t>
  </si>
  <si>
    <t>Focused Ion Beam Systems</t>
  </si>
  <si>
    <t>Yao</t>
  </si>
  <si>
    <t>Structural Nanocrystalline Materials</t>
  </si>
  <si>
    <t>Nanotechnology</t>
  </si>
  <si>
    <t xml:space="preserve">Quantum Information </t>
  </si>
  <si>
    <t>Decolonising the Curriculum</t>
  </si>
  <si>
    <t>Technology in Society</t>
  </si>
  <si>
    <t>Next-Generation Ethics</t>
  </si>
  <si>
    <t>Abbas</t>
  </si>
  <si>
    <t>Cracking the Digital Ceiling</t>
  </si>
  <si>
    <t>Frieze/Quesenberry</t>
  </si>
  <si>
    <t>Smart Surveillance: How to Interpret the Fourth Amendment in the Twenty-First Century</t>
  </si>
  <si>
    <t>Simmons</t>
  </si>
  <si>
    <t>Lawless: The Secret Rules That Govern our Digital Lives</t>
  </si>
  <si>
    <t>Suzor</t>
  </si>
  <si>
    <t>Camera Power: Proof, Policing, Privacy, and Audiovisual Big Data</t>
  </si>
  <si>
    <t>Fan</t>
  </si>
  <si>
    <t>Blockchain Regulation and Governance in Europe</t>
  </si>
  <si>
    <t>Finck</t>
  </si>
  <si>
    <t>The Cambridge Handbook of the Law of the Sharing Economy</t>
  </si>
  <si>
    <t>Davidson et al</t>
  </si>
  <si>
    <t>Social Computing and the Law: Uses and Abuses in Exceptional Circumstances</t>
  </si>
  <si>
    <t>Ahmad</t>
  </si>
  <si>
    <t>The Internet, Warts and All: Free Speech, Privacy and Truth</t>
  </si>
  <si>
    <t>Bernal</t>
  </si>
  <si>
    <t>Re-Engineering Humanity</t>
  </si>
  <si>
    <t>Frischmann/Selinger</t>
  </si>
  <si>
    <t>Big Data, Health Law, and Bioethics</t>
  </si>
  <si>
    <t>Cohen et al</t>
  </si>
  <si>
    <t>The Cambridge Handbook of Technical Standardization Law</t>
  </si>
  <si>
    <t>Contreras</t>
  </si>
  <si>
    <t>Improving Homeland Security Decisions</t>
  </si>
  <si>
    <t>Abbas et al</t>
  </si>
  <si>
    <t>The Intellectual Property Holding Company</t>
  </si>
  <si>
    <t>Maine</t>
  </si>
  <si>
    <t>The Victorian Palace of Science</t>
  </si>
  <si>
    <t>Gillin</t>
  </si>
  <si>
    <t>The Cambridge Handbook of Surveillance Law</t>
  </si>
  <si>
    <t>Gray &amp; Henderson</t>
  </si>
  <si>
    <t>Ethics in an Age of Surveillance</t>
  </si>
  <si>
    <t>Henschke</t>
  </si>
  <si>
    <t>Artificial Intelligence and Legal Analytics</t>
  </si>
  <si>
    <t>Ashley</t>
  </si>
  <si>
    <t>Owned: Property, Privacy, and the New Digital Serfdom</t>
  </si>
  <si>
    <t>Fairfield</t>
  </si>
  <si>
    <t>The Cambridge Handbook of Antitrust, Intellectual Property, and High Tech</t>
  </si>
  <si>
    <t>Blair &amp; Sokol</t>
  </si>
  <si>
    <t>The Fourth Amendment in an Age of Surveillance</t>
  </si>
  <si>
    <t>Gray</t>
  </si>
  <si>
    <t>Reinventing the Propeller</t>
  </si>
  <si>
    <t>Kinney</t>
  </si>
  <si>
    <t>Technology and Isolation</t>
  </si>
  <si>
    <t>Lawson</t>
  </si>
  <si>
    <t>Hoffman</t>
  </si>
  <si>
    <t>Industrial Forests and Mechanical Marvels</t>
  </si>
  <si>
    <t>Cribelli</t>
  </si>
  <si>
    <t>Innovation and the Evolution of Industries: History-Friendly Models</t>
  </si>
  <si>
    <t>Malerba et al</t>
  </si>
  <si>
    <t>China's Innovation Challenge</t>
  </si>
  <si>
    <t>Lewin et al</t>
  </si>
  <si>
    <t>Cyber Security and the Politics of Time</t>
  </si>
  <si>
    <t>Law, Science, Liberalism and the American Way of Warfare</t>
  </si>
  <si>
    <t>Carvin</t>
  </si>
  <si>
    <t>The Dynamics of Broadband Markets in Europe</t>
  </si>
  <si>
    <t>Lemstra &amp; Melody</t>
  </si>
  <si>
    <t>Biometric State</t>
  </si>
  <si>
    <t>Breckenridge</t>
  </si>
  <si>
    <t>Open Standards and the Digital Age</t>
  </si>
  <si>
    <t>Russell</t>
  </si>
  <si>
    <t>Schumpeterian Analysis of Economic Catch-up: Knowledge, Path-Creation, and the Middle-Income Trap</t>
  </si>
  <si>
    <t>Lee</t>
  </si>
  <si>
    <t>Achieving Nuclear Ambitions</t>
  </si>
  <si>
    <t>Hymans</t>
  </si>
  <si>
    <t xml:space="preserve">Economics without Borders: Economic Research for European Policy Challenges </t>
  </si>
  <si>
    <t>Matyas et al</t>
  </si>
  <si>
    <t>Governing Medical Knowledge Commons</t>
  </si>
  <si>
    <t>Strandburg</t>
  </si>
  <si>
    <t>Civil Rights</t>
  </si>
  <si>
    <t>West</t>
  </si>
  <si>
    <t>The Foreclosure Echo</t>
  </si>
  <si>
    <t>Fisher/Fox</t>
  </si>
  <si>
    <t>World War II and American Racial Politics</t>
  </si>
  <si>
    <t>White</t>
  </si>
  <si>
    <t>The Cambridge Handbook of Policing in the United States</t>
  </si>
  <si>
    <t>Lave/Miller</t>
  </si>
  <si>
    <t>White Identity Politics</t>
  </si>
  <si>
    <t>Jardina</t>
  </si>
  <si>
    <t>Appearance Bias and Crime</t>
  </si>
  <si>
    <t>Foreclosed</t>
  </si>
  <si>
    <t>Odinet</t>
  </si>
  <si>
    <t>American Presidents, Deportations, and Human Rights Violations</t>
  </si>
  <si>
    <t>Ong Hing</t>
  </si>
  <si>
    <t>Segregation by Design</t>
  </si>
  <si>
    <t>Trounstine</t>
  </si>
  <si>
    <t>Private Racism</t>
  </si>
  <si>
    <t>Bedi</t>
  </si>
  <si>
    <t>The Turnout Gap</t>
  </si>
  <si>
    <t>Fraga</t>
  </si>
  <si>
    <t>Disenfranchising Democracy</t>
  </si>
  <si>
    <t>Bateman</t>
  </si>
  <si>
    <t>Ending Overcriminalization and Mass Incarceration: Hope from Civil Society</t>
  </si>
  <si>
    <t>Bradley</t>
  </si>
  <si>
    <t>Suspect Citizens: What 20 Million Traffic Stops Tell Us About Policing and Race</t>
  </si>
  <si>
    <t>Baumgartner/Epp/Shoub</t>
  </si>
  <si>
    <t>At the Boundaries of Homeownership: Credit, Discrimination, and the American State</t>
  </si>
  <si>
    <t>Class Attitudes in America: Sympathy for the Poor, Resentment of the Rich, and Political Implications</t>
  </si>
  <si>
    <t>Piston</t>
  </si>
  <si>
    <t>Politics beyond Black and White: Biracial Identity and Attitudes in America</t>
  </si>
  <si>
    <t>Davenport</t>
  </si>
  <si>
    <t>Fragmented Democracy: Medicaid, Federalism, and Unequal Politics</t>
  </si>
  <si>
    <t>Michener</t>
  </si>
  <si>
    <t>The Road to Inequality: How the Federal Highway Program Polarized America and Undermined Cities</t>
  </si>
  <si>
    <t>Nall</t>
  </si>
  <si>
    <t>God and the Illegal Alien: United States Immigration Law and a Theology of Politics</t>
  </si>
  <si>
    <t>Heimburger</t>
  </si>
  <si>
    <t>The Bail Book: A Comprehensive Look at Bail in America's Criminal Justice System</t>
  </si>
  <si>
    <t>Baradaran Baughman</t>
  </si>
  <si>
    <t>American Indians and the Trouble with Sovereignty: A Turn Toward Structural Self-Determination</t>
  </si>
  <si>
    <t>Kessler-Mata</t>
  </si>
  <si>
    <t>The Space between Us: Social Geography and Politics</t>
  </si>
  <si>
    <t>Enos</t>
  </si>
  <si>
    <t>Latino Mass Mobilization: Immigration, Racialization, and Activism</t>
  </si>
  <si>
    <t>Zepeda-Millán</t>
  </si>
  <si>
    <t>The Hidden Rules of Race: Barriers to an Inclusive Economy</t>
  </si>
  <si>
    <t>Flynn et al</t>
  </si>
  <si>
    <t>Racial Coalition Building in Local Elections: Elite Cues and Cross-Ethnic Voting</t>
  </si>
  <si>
    <t>Benjamin</t>
  </si>
  <si>
    <t>Strange Bedfellows: Interest Group Coalitions, Diverse Partners, and Influence in American Social Policy</t>
  </si>
  <si>
    <t>Phinney</t>
  </si>
  <si>
    <t>Wrongful Convictions and the DNA Revolution: Twenty-Five Years of Freeing the Innocent</t>
  </si>
  <si>
    <t>Medwed</t>
  </si>
  <si>
    <t>Conservative but Not Republican: The Paradox of Party Identification and Ideology among African Americans</t>
  </si>
  <si>
    <t>Philpot</t>
  </si>
  <si>
    <t>Contested Transformation: Race, Gender, and Political Leadership in 21st Century America</t>
  </si>
  <si>
    <t>Hardy-Fanta et al</t>
  </si>
  <si>
    <t>The Schematic State: Race, Transnationalism, and the Politics of the Census</t>
  </si>
  <si>
    <t>The Politics of African-American Education: Representation, Partisanship, and Educational Equity</t>
  </si>
  <si>
    <t>Meier/Rutherford</t>
  </si>
  <si>
    <t>Governing with Words: The Political Dialogue on Race, Public Policy, and Inequality in America</t>
  </si>
  <si>
    <t>Gillion</t>
  </si>
  <si>
    <t>Diversity in Practice: Race, Gender, and Class in Legal and Professional Careers</t>
  </si>
  <si>
    <t>Headworth et al</t>
  </si>
  <si>
    <t>Incarceration Nation: How the United States Became the Most Punitive Democracy in the World</t>
  </si>
  <si>
    <t>Enns</t>
  </si>
  <si>
    <t>Unspoken Politics: Implicit Attitudes and Political Thinking</t>
  </si>
  <si>
    <t>Pérez</t>
  </si>
  <si>
    <t>Racial and Ethnic Politics in American Suburbs</t>
  </si>
  <si>
    <t>Frasure-Yokley</t>
  </si>
  <si>
    <t>The New Immigration Federalism</t>
  </si>
  <si>
    <t>Gulasekaram/Ramakrishnan</t>
  </si>
  <si>
    <t>Making Foreigners: Immigration and Citizenship Law in America, 1600–2000</t>
  </si>
  <si>
    <t>Contesting Immigration Policy in Court: Legal Activism and its Radiating Effects in the United States and France</t>
  </si>
  <si>
    <t>Kawar</t>
  </si>
  <si>
    <t>Forging Rivals: Race, Class, Law, and the Collapse of Postwar Liberalism</t>
  </si>
  <si>
    <t>Schiller</t>
  </si>
  <si>
    <t>A Legal History of the Civil War and Reconstruction: A Nation of Rights</t>
  </si>
  <si>
    <t>Edwards</t>
  </si>
  <si>
    <t>From Slave Abuse to Hate Crime: The Criminalization of Racial Violence in American History</t>
  </si>
  <si>
    <t>American Identity and the Politics of Multiculturalism</t>
  </si>
  <si>
    <t>Citrin/Sears</t>
  </si>
  <si>
    <t>Civil Rights and the Making of the Modern American State</t>
  </si>
  <si>
    <t>Francis</t>
  </si>
  <si>
    <t>Shaping Immigration News: A French-American Comparison</t>
  </si>
  <si>
    <t>Benson</t>
  </si>
  <si>
    <t>Slavery, Abortion, and the Politics of Constitutional Meaning</t>
  </si>
  <si>
    <t>Dyer</t>
  </si>
  <si>
    <t>German Immigrants, Race, and Citizenship in the Civil War Era</t>
  </si>
  <si>
    <t>Efford</t>
  </si>
  <si>
    <t>The Political Power of Protest: Minority Activism and Shifts in Public Policy</t>
  </si>
  <si>
    <t>Loving v. Virginia in a Post-Racial World: Rethinking Race, Sex, and Marriage</t>
  </si>
  <si>
    <t>Noble Maillard/Cuison Villazor</t>
  </si>
  <si>
    <t>Congress in Black and White: Race and Representation in Washington and at Home</t>
  </si>
  <si>
    <t>Grose</t>
  </si>
  <si>
    <t>Race, Reform, and Regulation of the Electoral Process: Recurring Puzzles in American Democracy</t>
  </si>
  <si>
    <t>Charles/Gerken/Kang</t>
  </si>
  <si>
    <t>A Nation of Immigrants</t>
  </si>
  <si>
    <t>Martin</t>
  </si>
  <si>
    <t>Hispanics in the United States: A Demographic, Social, and Economic History, 1980–2005</t>
  </si>
  <si>
    <t>Bergad/Klein</t>
  </si>
  <si>
    <t>The Immigration Battle in American Courts</t>
  </si>
  <si>
    <t>Law</t>
  </si>
  <si>
    <t>America's Uneven Democracy: Race, Turnout, and Representation in City Politics</t>
  </si>
  <si>
    <t>Hajnal</t>
  </si>
  <si>
    <t>Data Privacy &amp; Protection</t>
  </si>
  <si>
    <t>A World without Privacy</t>
  </si>
  <si>
    <t>Sarat</t>
  </si>
  <si>
    <t>American Spies</t>
  </si>
  <si>
    <t>Stisa Granick</t>
  </si>
  <si>
    <t>Comparative Defamation and Privacy Law</t>
  </si>
  <si>
    <t>Kenyon</t>
  </si>
  <si>
    <t>Confronting the Internet's Dark Side</t>
  </si>
  <si>
    <t>Cohen-Almagor</t>
  </si>
  <si>
    <t>Darkweb Cyber Threat Intelligence Mining</t>
  </si>
  <si>
    <t>Robertson et al</t>
  </si>
  <si>
    <t>Data Protection Law in the EU: Roles, Responsibilities and Liability, vol 6</t>
  </si>
  <si>
    <t>van Alsenoy</t>
  </si>
  <si>
    <t>Electronic Health Records and Medical Big Data</t>
  </si>
  <si>
    <t>Emerging Challenges in Privacy Law</t>
  </si>
  <si>
    <t>Witzleb et al</t>
  </si>
  <si>
    <t>Ethics, Medicine, and Information Technology</t>
  </si>
  <si>
    <t>Goodman</t>
  </si>
  <si>
    <t>Federal Trade Commission Privacy Law and Policy</t>
  </si>
  <si>
    <t>Hoofnagle</t>
  </si>
  <si>
    <t>Information Theoretic Security and Privacy of Information Systems</t>
  </si>
  <si>
    <t>Schaefer et al</t>
  </si>
  <si>
    <t>Internet Privacy Rights</t>
  </si>
  <si>
    <t>Managing Cyber Attacks in International Law, Business, and Relations</t>
  </si>
  <si>
    <t>Shackelford</t>
  </si>
  <si>
    <t>Privacy and Power</t>
  </si>
  <si>
    <t>Privacy as Trust: Information Privacy for an Information Age</t>
  </si>
  <si>
    <t>Waldman</t>
  </si>
  <si>
    <t>Privacy as Virtue</t>
  </si>
  <si>
    <t>der Sloot</t>
  </si>
  <si>
    <t>Privacy, Big Data, and the Public Good</t>
  </si>
  <si>
    <t>Lane et al</t>
  </si>
  <si>
    <t>Privacy, Confidentiality, and Health Research</t>
  </si>
  <si>
    <t>Lowrance</t>
  </si>
  <si>
    <t>Social Dimensions of Privacy</t>
  </si>
  <si>
    <t>Roessler &amp; Mokrosinska</t>
  </si>
  <si>
    <t>The Cambridge Handbook of Consumer Privacy</t>
  </si>
  <si>
    <t>Selinger et al</t>
  </si>
  <si>
    <t>The Right to Know and the Right Not to Know</t>
  </si>
  <si>
    <t>Chadwick et al</t>
  </si>
  <si>
    <t>The Right to Privacy: Origins and Influence of a Nineteenth-Century Idea</t>
  </si>
  <si>
    <t>Richardson</t>
  </si>
  <si>
    <t>Trans-Atlantic Data Privacy Relations as a Challenge for Democracy</t>
  </si>
  <si>
    <t>Svantesson/Kloza</t>
  </si>
  <si>
    <t>Trust, Computing, and Society</t>
  </si>
  <si>
    <t>Harper</t>
  </si>
  <si>
    <t>The Cambridge History of Capitalism, Volume 1</t>
  </si>
  <si>
    <t>The Cambridge History of Capitalism, Volume 2</t>
  </si>
  <si>
    <t>Ambient Integrated Robotics</t>
  </si>
  <si>
    <t>Open Access titles</t>
  </si>
  <si>
    <t>Return to main page</t>
  </si>
  <si>
    <t>Back to Life, Back to Normality 2</t>
  </si>
  <si>
    <t>Suicide Century</t>
  </si>
  <si>
    <t>Schizophrenia and Psychoses in Later Life</t>
  </si>
  <si>
    <t>Titles*</t>
  </si>
  <si>
    <t>Llewellyn et al</t>
  </si>
  <si>
    <t>Novotny/Hecht</t>
  </si>
  <si>
    <t>Principles of Nano-Optics, 2nd edition</t>
  </si>
  <si>
    <t>Exploratory Social Network Analysis with Pajek, 3rd edition</t>
  </si>
  <si>
    <t>Nooy et al</t>
  </si>
  <si>
    <t>Bundled Pricing</t>
  </si>
  <si>
    <t>Maternal-Fetal Medicine Hot Topic + High-Risk Pregnancy: Management Options 5 year Subscription</t>
  </si>
  <si>
    <t>Maternal-Fetal Medicine Hot Topic + High-Risk Pregnancy: Management Options 1 year Subscription</t>
  </si>
  <si>
    <t>Hot Topics Collection Pricing</t>
  </si>
  <si>
    <t>Hot Topic - AI &amp; Robotics</t>
  </si>
  <si>
    <t>Hot Topic - Capitalism</t>
  </si>
  <si>
    <t>Hot Topic - Climate</t>
  </si>
  <si>
    <t>Hot Topic - Data Privacy &amp; Protection</t>
  </si>
  <si>
    <t>Hot Topic - Decolonising the Curriculum</t>
  </si>
  <si>
    <t>Hot Topic - Energy</t>
  </si>
  <si>
    <t>Hot Topic - Environment &amp; Sustainability</t>
  </si>
  <si>
    <t>Hot Topic - Gender Studies</t>
  </si>
  <si>
    <t>Hot Topic - Good Student</t>
  </si>
  <si>
    <t>Hot Topic - Machine Learning &amp; Data Science</t>
  </si>
  <si>
    <t>Hot Topic - Return to main page</t>
  </si>
  <si>
    <t>Hot Topic - Mental Health</t>
  </si>
  <si>
    <t>Hot Topic - Nanotechnology</t>
  </si>
  <si>
    <t>Hot Topic - Network Science &amp; Complex Systems</t>
  </si>
  <si>
    <t>Hot Topic - Neuroscience</t>
  </si>
  <si>
    <t>Hot Topic - Petroleum Science</t>
  </si>
  <si>
    <t>Hot Topic - Quantum Information</t>
  </si>
  <si>
    <t>Hot Topic - Research Methods &amp; Experimental Design</t>
  </si>
  <si>
    <t>Hot Topic - Technology in Society</t>
  </si>
  <si>
    <t>Hot Topic - Maternal-fetal Medicine</t>
  </si>
  <si>
    <t>Hot Topic - Race, Racism and US Politics</t>
  </si>
  <si>
    <t>Race, Racism &amp; US Politics</t>
  </si>
  <si>
    <t>Governing the Climate-Energy Nexus</t>
  </si>
  <si>
    <t>Seismic Risk Analysis of Nuclear Power Plants</t>
  </si>
  <si>
    <t>Xie</t>
  </si>
  <si>
    <t>Broader Impacts of Science on Society</t>
  </si>
  <si>
    <t>MacFadden</t>
  </si>
  <si>
    <t>How to Write Good Programs: A Guide for Students</t>
  </si>
  <si>
    <t>What Science Is and How It Really Works</t>
  </si>
  <si>
    <t>The Rock Physics Handbook</t>
  </si>
  <si>
    <t>Mavko</t>
  </si>
  <si>
    <t>Advanced Digital Signal Processing of Seismic Data</t>
  </si>
  <si>
    <t>Mousa</t>
  </si>
  <si>
    <t>A Primer on Fourier Analysis for the Geosciences</t>
  </si>
  <si>
    <t>Crockett</t>
  </si>
  <si>
    <t>Laloe</t>
  </si>
  <si>
    <t>Katsnelson</t>
  </si>
  <si>
    <t>Liu/Wang</t>
  </si>
  <si>
    <t xml:space="preserve">Wireless AI </t>
  </si>
  <si>
    <t xml:space="preserve">Race &amp; Education </t>
  </si>
  <si>
    <t xml:space="preserve">Hunter </t>
  </si>
  <si>
    <t>Spooner</t>
  </si>
  <si>
    <t>Bankruptcy: The Case for Relief in an Economy of Debt</t>
  </si>
  <si>
    <t>Personal Debt in Europe: The EU Financial Market and Consumer Insolvency</t>
  </si>
  <si>
    <t>Ferretti/Vandone</t>
  </si>
  <si>
    <t>Tax Credits for the Working Poor: A Call for Reform</t>
  </si>
  <si>
    <t>Drumbl</t>
  </si>
  <si>
    <t>The Foreclosure Echo: How the Hardest Hit Have Been Left Out of the Economic Recovery</t>
  </si>
  <si>
    <t>Monitoring Laws: Profiling and Identity in the World State</t>
  </si>
  <si>
    <t>Goldenfein</t>
  </si>
  <si>
    <t>Cohen/ Fernandez Lynch/ Vayena/ Gasser</t>
  </si>
  <si>
    <t>Climate Change and the Voiceless: Protecting Future Generations, Wildlife, and Natural Resources</t>
  </si>
  <si>
    <t>Abate</t>
  </si>
  <si>
    <t>Abortion and the Law in America: Roe v. Wade to the Present</t>
  </si>
  <si>
    <t>Ziegler</t>
  </si>
  <si>
    <t>Policing the Womb: Invisible Women and the Criminalization of Motherhood</t>
  </si>
  <si>
    <t>Goodwin</t>
  </si>
  <si>
    <t>Predatory Lending and the Destruction of the African-American Dream</t>
  </si>
  <si>
    <t>Sarra/Wade</t>
  </si>
  <si>
    <t>Roma Rights and Civil Rights: A Transatlantic Comparison</t>
  </si>
  <si>
    <t xml:space="preserve">Chang/ Rucker-Chang, </t>
  </si>
  <si>
    <t>Whitelash: Unmasking White Grievance at the Ballot Box</t>
  </si>
  <si>
    <t>Smith</t>
  </si>
  <si>
    <t>Red Zones: Criminal Law and the Territorial Governance of Marginalized People</t>
  </si>
  <si>
    <t>Sylvestre/Blomley/Bellot</t>
  </si>
  <si>
    <t>The Reasonable Robot: Artificial Intelligence and the Law</t>
  </si>
  <si>
    <t>Abbott</t>
  </si>
  <si>
    <t>The Cambridge Handbook of Smart Contracts, Blockchain Technology and Digital Platforms</t>
  </si>
  <si>
    <t>DiMatteo/ Cannarsa/ Poncibò</t>
  </si>
  <si>
    <t>The Qualifications Gap: Why Women Must Be Better than Men to Win Political Office</t>
  </si>
  <si>
    <t>Bauer</t>
  </si>
  <si>
    <t>A Century of Votes for Women: American Elections Since Suffrage</t>
  </si>
  <si>
    <t>Wolbrecht/Corder</t>
  </si>
  <si>
    <t>Flynn/Warren/Wong/Holmberg</t>
  </si>
  <si>
    <t>Varieties of Liberalization and the New Politics of Social Solidarity</t>
  </si>
  <si>
    <t>Thelen</t>
  </si>
  <si>
    <t>Respiratory Disease in Pregnancy</t>
  </si>
  <si>
    <t>Lapinsky/Plante</t>
  </si>
  <si>
    <t>Infections in Pregnancy: An Evidence-Based Approach</t>
  </si>
  <si>
    <t>Elkady/Sinha/Hassan</t>
  </si>
  <si>
    <t>Climate Change in the Polar Regions</t>
  </si>
  <si>
    <t>Engineering Strategies for Greenhouse Gas Mitigation</t>
  </si>
  <si>
    <t>Climate Change, Ecology and Systematics</t>
  </si>
  <si>
    <t>Climate Policy Foundations</t>
  </si>
  <si>
    <t>Climate Capitalism</t>
  </si>
  <si>
    <t>Mainstreaming Climate Change in Development Cooperation</t>
  </si>
  <si>
    <t>Promoting Compliance in an Evolving Climate Regime</t>
  </si>
  <si>
    <t>Climate Change Liability</t>
  </si>
  <si>
    <t>Human Rights and Climate Change</t>
  </si>
  <si>
    <t>Fairness in International Climate Change Law and Policy</t>
  </si>
  <si>
    <t>Adjudicating Climate Change</t>
  </si>
  <si>
    <t>Who Speaks for the Climate?</t>
  </si>
  <si>
    <t>Ending Dirty Energy Policy</t>
  </si>
  <si>
    <t>Climate Policy after Copenhagen</t>
  </si>
  <si>
    <t>Economic Choices in a Warming World</t>
  </si>
  <si>
    <t>Global Warming Gridlock</t>
  </si>
  <si>
    <t>A Global Green New Deal</t>
  </si>
  <si>
    <t>Pricing Carbon</t>
  </si>
  <si>
    <t>Economic Theory and Global Warming</t>
  </si>
  <si>
    <t xml:space="preserve">Statistical Analysis of Climate Extremes </t>
  </si>
  <si>
    <t xml:space="preserve">The Governance of Solar Geoengineering </t>
  </si>
  <si>
    <t xml:space="preserve">Governing the Climate-Energy Nexus </t>
  </si>
  <si>
    <t xml:space="preserve">Cities on the World Stage </t>
  </si>
  <si>
    <t xml:space="preserve">Architectures of Earth System Governance </t>
  </si>
  <si>
    <t>Environmental Human Rights in Earth System Governance</t>
  </si>
  <si>
    <t>Sustainability Assessment of Urban Systems</t>
  </si>
  <si>
    <t>Agency in Earth System Governance</t>
  </si>
  <si>
    <t>Global Green Politics</t>
  </si>
  <si>
    <t>Turner/Marshall</t>
  </si>
  <si>
    <t>Hodkinson et al</t>
  </si>
  <si>
    <t>Whitesell</t>
  </si>
  <si>
    <t>Newell/Paterson</t>
  </si>
  <si>
    <t>Gupta/van der Grijp</t>
  </si>
  <si>
    <t>Brunnée/Doelle/Rajamani</t>
  </si>
  <si>
    <t>Lord et al</t>
  </si>
  <si>
    <t>Humphreys/Robinson</t>
  </si>
  <si>
    <t>Soltau</t>
  </si>
  <si>
    <t>Burns/Osofsky</t>
  </si>
  <si>
    <t>Boykoff</t>
  </si>
  <si>
    <t>Neuhoff</t>
  </si>
  <si>
    <t>Perthuis/Westlake</t>
  </si>
  <si>
    <t>Barbier</t>
  </si>
  <si>
    <t>Uzawa</t>
  </si>
  <si>
    <t>Mudelsee</t>
  </si>
  <si>
    <t>Zelli et al</t>
  </si>
  <si>
    <t>Oa</t>
  </si>
  <si>
    <t>Gordon</t>
  </si>
  <si>
    <t>Biermann/Kim</t>
  </si>
  <si>
    <t>Baber/Bartlett</t>
  </si>
  <si>
    <t>Binder/Wyss/Massaro</t>
  </si>
  <si>
    <t>Betsill/Benney/Gerlak</t>
  </si>
  <si>
    <t>Newell</t>
  </si>
  <si>
    <t>van der Heijden/Bulkeley/Certomà</t>
  </si>
  <si>
    <t>The Physics of Graphene</t>
  </si>
  <si>
    <t>Introduction to Graphene-Based Nanomaterials</t>
  </si>
  <si>
    <t>Foa Torres et al</t>
  </si>
  <si>
    <t>Do We Really Understand Quantum Mechanics?</t>
  </si>
  <si>
    <t>Towards Cultural Political Climate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</si>
</sst>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£&quot;#,##0;[Red]\-&quot;£&quot;#,##0"/>
    <numFmt numFmtId="42" formatCode="_-&quot;£&quot;* #,##0_-;\-&quot;£&quot;* #,##0_-;_-&quot;£&quot;* &quot;-&quot;_-;_-@_-"/>
    <numFmt numFmtId="164" formatCode="_-[$£-809]* #,##0_-;\-[$£-809]* #,##0_-;_-[$£-809]* &quot;-&quot;??_-;_-@_-"/>
    <numFmt numFmtId="165" formatCode="_-[$$-409]* #,##0_ ;_-[$$-409]* \-#,##0\ ;_-[$$-409]* &quot;-&quot;??_ ;_-@_ "/>
    <numFmt numFmtId="166" formatCode="_-[$€-2]\ * #,##0_-;\-[$€-2]\ * #,##0_-;_-[$€-2]\ * &quot;-&quot;??_-;_-@_-"/>
    <numFmt numFmtId="167" formatCode="_-&quot;£&quot;* #,##0_-;\-&quot;£&quot;* #,##0_-;_-&quot;£&quot;* &quot;-&quot;??_-;_-@_-"/>
    <numFmt numFmtId="168" formatCode="_-[$$-409]* #,##0_ ;_-[$$-409]* \-#,##0\ ;_-[$$-409]* &quot;-&quot;_ ;_-@_ "/>
    <numFmt numFmtId="169" formatCode="_-[$AUD]\ * #,##0_-;\-[$AUD]\ * #,##0_-;_-[$AUD]\ * &quot;-&quot;_-;_-@_-"/>
  </numFmts>
  <fonts count="1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9" tint="0.39997558519241921"/>
      </left>
      <right/>
      <top/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 style="thin">
        <color theme="9" tint="0.39997558519241921"/>
      </left>
      <right/>
      <top/>
      <bottom/>
      <diagonal/>
    </border>
    <border>
      <left style="thin">
        <color rgb="FFA9D08E"/>
      </left>
      <right/>
      <top/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/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rgb="FFA9D08E"/>
      </top>
      <bottom style="thin">
        <color rgb="FFA9D08E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  <border>
      <left style="thin">
        <color rgb="FFA9D08E"/>
      </left>
      <right style="thin">
        <color theme="9" tint="0.39997558519241921"/>
      </right>
      <top style="thin">
        <color rgb="FFA9D08E"/>
      </top>
      <bottom style="thin">
        <color rgb="FFA9D08E"/>
      </bottom>
      <diagonal/>
    </border>
    <border>
      <left style="thin">
        <color rgb="FFA9D08E"/>
      </left>
      <right/>
      <top style="thin">
        <color rgb="FFA9D08E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78">
    <xf numFmtId="0" fontId="0" fillId="0" borderId="0" xfId="0"/>
    <xf numFmtId="0" fontId="0" fillId="0" borderId="0" xfId="0"/>
    <xf numFmtId="0" fontId="2" fillId="0" borderId="0" xfId="0" applyFont="1"/>
    <xf numFmtId="42" fontId="0" fillId="0" borderId="0" xfId="0" applyNumberFormat="1"/>
    <xf numFmtId="0" fontId="0" fillId="0" borderId="0" xfId="0" applyFill="1"/>
    <xf numFmtId="166" fontId="0" fillId="0" borderId="0" xfId="0" applyNumberFormat="1"/>
    <xf numFmtId="166" fontId="0" fillId="0" borderId="0" xfId="0" applyNumberFormat="1" applyFill="1"/>
    <xf numFmtId="0" fontId="0" fillId="0" borderId="7" xfId="0" applyFont="1" applyBorder="1"/>
    <xf numFmtId="42" fontId="0" fillId="0" borderId="7" xfId="0" applyNumberFormat="1" applyFont="1" applyBorder="1"/>
    <xf numFmtId="166" fontId="0" fillId="0" borderId="7" xfId="0" applyNumberFormat="1" applyFont="1" applyBorder="1"/>
    <xf numFmtId="168" fontId="0" fillId="0" borderId="7" xfId="0" applyNumberFormat="1" applyFont="1" applyBorder="1"/>
    <xf numFmtId="0" fontId="0" fillId="3" borderId="7" xfId="0" applyFont="1" applyFill="1" applyBorder="1"/>
    <xf numFmtId="49" fontId="0" fillId="0" borderId="7" xfId="0" applyNumberFormat="1" applyFont="1" applyFill="1" applyBorder="1" applyAlignment="1">
      <alignment horizontal="left" vertical="top"/>
    </xf>
    <xf numFmtId="1" fontId="0" fillId="0" borderId="6" xfId="0" applyNumberFormat="1" applyFont="1" applyFill="1" applyBorder="1" applyAlignment="1">
      <alignment horizontal="left"/>
    </xf>
    <xf numFmtId="42" fontId="0" fillId="0" borderId="0" xfId="0" applyNumberFormat="1" applyBorder="1"/>
    <xf numFmtId="0" fontId="0" fillId="0" borderId="0" xfId="0" applyFont="1" applyFill="1" applyBorder="1" applyAlignment="1">
      <alignment horizontal="left"/>
    </xf>
    <xf numFmtId="169" fontId="0" fillId="0" borderId="8" xfId="0" applyNumberFormat="1" applyFont="1" applyBorder="1"/>
    <xf numFmtId="0" fontId="4" fillId="0" borderId="7" xfId="0" applyFont="1" applyBorder="1"/>
    <xf numFmtId="168" fontId="0" fillId="0" borderId="7" xfId="0" applyNumberFormat="1" applyFont="1" applyFill="1" applyBorder="1"/>
    <xf numFmtId="42" fontId="0" fillId="0" borderId="7" xfId="0" applyNumberFormat="1" applyFont="1" applyFill="1" applyBorder="1"/>
    <xf numFmtId="166" fontId="0" fillId="0" borderId="7" xfId="0" applyNumberFormat="1" applyFont="1" applyFill="1" applyBorder="1"/>
    <xf numFmtId="169" fontId="0" fillId="0" borderId="8" xfId="0" applyNumberFormat="1" applyFont="1" applyFill="1" applyBorder="1"/>
    <xf numFmtId="42" fontId="0" fillId="0" borderId="7" xfId="0" applyNumberFormat="1" applyFont="1" applyFill="1" applyBorder="1" applyAlignment="1">
      <alignment vertical="top"/>
    </xf>
    <xf numFmtId="168" fontId="0" fillId="0" borderId="7" xfId="0" applyNumberFormat="1" applyFont="1" applyFill="1" applyBorder="1" applyAlignment="1">
      <alignment vertical="top"/>
    </xf>
    <xf numFmtId="166" fontId="0" fillId="0" borderId="7" xfId="0" applyNumberFormat="1" applyFont="1" applyFill="1" applyBorder="1" applyAlignment="1">
      <alignment vertical="top"/>
    </xf>
    <xf numFmtId="169" fontId="0" fillId="0" borderId="8" xfId="0" applyNumberFormat="1" applyFont="1" applyFill="1" applyBorder="1" applyAlignment="1">
      <alignment vertical="top"/>
    </xf>
    <xf numFmtId="0" fontId="0" fillId="0" borderId="7" xfId="0" applyFont="1" applyFill="1" applyBorder="1" applyAlignment="1">
      <alignment vertical="top"/>
    </xf>
    <xf numFmtId="49" fontId="0" fillId="0" borderId="6" xfId="0" applyNumberFormat="1" applyFont="1" applyFill="1" applyBorder="1" applyAlignment="1">
      <alignment horizontal="left" vertical="top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6" xfId="0" applyFont="1" applyFill="1" applyBorder="1"/>
    <xf numFmtId="168" fontId="0" fillId="0" borderId="0" xfId="0" applyNumberFormat="1"/>
    <xf numFmtId="169" fontId="0" fillId="0" borderId="0" xfId="0" applyNumberFormat="1"/>
    <xf numFmtId="42" fontId="0" fillId="0" borderId="0" xfId="0" applyNumberFormat="1" applyFill="1"/>
    <xf numFmtId="168" fontId="0" fillId="0" borderId="0" xfId="0" applyNumberFormat="1" applyFill="1"/>
    <xf numFmtId="169" fontId="0" fillId="0" borderId="0" xfId="0" applyNumberFormat="1" applyFill="1"/>
    <xf numFmtId="0" fontId="0" fillId="0" borderId="0" xfId="0" applyFont="1" applyFill="1" applyBorder="1"/>
    <xf numFmtId="166" fontId="0" fillId="0" borderId="7" xfId="0" applyNumberFormat="1" applyBorder="1"/>
    <xf numFmtId="169" fontId="0" fillId="0" borderId="7" xfId="0" applyNumberFormat="1" applyBorder="1"/>
    <xf numFmtId="0" fontId="0" fillId="0" borderId="0" xfId="0" applyFont="1" applyFill="1"/>
    <xf numFmtId="0" fontId="0" fillId="0" borderId="7" xfId="0" applyFont="1" applyFill="1" applyBorder="1"/>
    <xf numFmtId="169" fontId="0" fillId="0" borderId="7" xfId="0" applyNumberFormat="1" applyFont="1" applyFill="1" applyBorder="1"/>
    <xf numFmtId="42" fontId="0" fillId="0" borderId="8" xfId="0" applyNumberFormat="1" applyFont="1" applyFill="1" applyBorder="1"/>
    <xf numFmtId="168" fontId="0" fillId="0" borderId="0" xfId="0" applyNumberFormat="1" applyFont="1" applyFill="1" applyBorder="1"/>
    <xf numFmtId="166" fontId="0" fillId="0" borderId="0" xfId="0" applyNumberFormat="1" applyFont="1" applyFill="1" applyBorder="1"/>
    <xf numFmtId="169" fontId="0" fillId="0" borderId="0" xfId="0" applyNumberFormat="1" applyFont="1" applyFill="1" applyBorder="1"/>
    <xf numFmtId="42" fontId="0" fillId="0" borderId="0" xfId="0" applyNumberFormat="1" applyFont="1" applyFill="1" applyBorder="1"/>
    <xf numFmtId="0" fontId="4" fillId="0" borderId="7" xfId="0" applyFont="1" applyFill="1" applyBorder="1"/>
    <xf numFmtId="1" fontId="0" fillId="0" borderId="7" xfId="0" applyNumberFormat="1" applyFont="1" applyFill="1" applyBorder="1" applyAlignment="1">
      <alignment horizontal="left"/>
    </xf>
    <xf numFmtId="49" fontId="0" fillId="0" borderId="7" xfId="0" applyNumberFormat="1" applyFont="1" applyFill="1" applyBorder="1" applyAlignment="1">
      <alignment vertical="top"/>
    </xf>
    <xf numFmtId="42" fontId="0" fillId="0" borderId="7" xfId="0" applyNumberFormat="1" applyBorder="1"/>
    <xf numFmtId="168" fontId="0" fillId="0" borderId="7" xfId="0" applyNumberFormat="1" applyBorder="1"/>
    <xf numFmtId="0" fontId="0" fillId="0" borderId="9" xfId="0" applyBorder="1"/>
    <xf numFmtId="42" fontId="0" fillId="3" borderId="7" xfId="0" applyNumberFormat="1" applyFont="1" applyFill="1" applyBorder="1"/>
    <xf numFmtId="168" fontId="0" fillId="3" borderId="7" xfId="0" applyNumberFormat="1" applyFont="1" applyFill="1" applyBorder="1"/>
    <xf numFmtId="166" fontId="0" fillId="3" borderId="7" xfId="0" applyNumberFormat="1" applyFont="1" applyFill="1" applyBorder="1"/>
    <xf numFmtId="169" fontId="0" fillId="3" borderId="8" xfId="0" applyNumberFormat="1" applyFont="1" applyFill="1" applyBorder="1"/>
    <xf numFmtId="0" fontId="0" fillId="3" borderId="8" xfId="0" applyFont="1" applyFill="1" applyBorder="1"/>
    <xf numFmtId="0" fontId="0" fillId="0" borderId="8" xfId="0" applyFont="1" applyBorder="1"/>
    <xf numFmtId="1" fontId="0" fillId="0" borderId="7" xfId="0" applyNumberFormat="1" applyFont="1" applyBorder="1" applyAlignment="1">
      <alignment horizontal="left"/>
    </xf>
    <xf numFmtId="49" fontId="0" fillId="0" borderId="7" xfId="0" applyNumberFormat="1" applyFont="1" applyBorder="1" applyAlignment="1">
      <alignment horizontal="left" vertical="top"/>
    </xf>
    <xf numFmtId="1" fontId="0" fillId="0" borderId="7" xfId="0" applyNumberFormat="1" applyFont="1" applyBorder="1" applyAlignment="1">
      <alignment horizontal="left" vertical="top"/>
    </xf>
    <xf numFmtId="1" fontId="0" fillId="3" borderId="6" xfId="0" applyNumberFormat="1" applyFont="1" applyFill="1" applyBorder="1" applyAlignment="1">
      <alignment horizontal="left"/>
    </xf>
    <xf numFmtId="1" fontId="0" fillId="0" borderId="7" xfId="0" applyNumberFormat="1" applyFont="1" applyFill="1" applyBorder="1" applyAlignment="1">
      <alignment horizontal="left" vertical="top"/>
    </xf>
    <xf numFmtId="1" fontId="3" fillId="0" borderId="7" xfId="0" applyNumberFormat="1" applyFont="1" applyFill="1" applyBorder="1" applyAlignment="1">
      <alignment horizontal="left"/>
    </xf>
    <xf numFmtId="1" fontId="0" fillId="0" borderId="11" xfId="0" applyNumberFormat="1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left"/>
    </xf>
    <xf numFmtId="0" fontId="3" fillId="0" borderId="7" xfId="0" applyFont="1" applyFill="1" applyBorder="1"/>
    <xf numFmtId="0" fontId="4" fillId="0" borderId="6" xfId="0" applyFont="1" applyFill="1" applyBorder="1"/>
    <xf numFmtId="0" fontId="0" fillId="0" borderId="5" xfId="0" applyFont="1" applyFill="1" applyBorder="1"/>
    <xf numFmtId="169" fontId="0" fillId="0" borderId="8" xfId="0" applyNumberFormat="1" applyBorder="1"/>
    <xf numFmtId="0" fontId="4" fillId="3" borderId="7" xfId="0" applyFont="1" applyFill="1" applyBorder="1"/>
    <xf numFmtId="42" fontId="8" fillId="0" borderId="4" xfId="0" applyNumberFormat="1" applyFont="1" applyFill="1" applyBorder="1"/>
    <xf numFmtId="42" fontId="4" fillId="0" borderId="7" xfId="0" applyNumberFormat="1" applyFont="1" applyBorder="1"/>
    <xf numFmtId="42" fontId="4" fillId="3" borderId="7" xfId="0" applyNumberFormat="1" applyFont="1" applyFill="1" applyBorder="1"/>
    <xf numFmtId="1" fontId="0" fillId="0" borderId="12" xfId="0" applyNumberFormat="1" applyFont="1" applyFill="1" applyBorder="1" applyAlignment="1">
      <alignment horizontal="left"/>
    </xf>
    <xf numFmtId="49" fontId="0" fillId="0" borderId="5" xfId="0" applyNumberFormat="1" applyFont="1" applyFill="1" applyBorder="1" applyAlignment="1">
      <alignment vertical="top"/>
    </xf>
    <xf numFmtId="0" fontId="3" fillId="0" borderId="6" xfId="0" applyFont="1" applyFill="1" applyBorder="1"/>
    <xf numFmtId="1" fontId="0" fillId="3" borderId="7" xfId="0" applyNumberFormat="1" applyFont="1" applyFill="1" applyBorder="1" applyAlignment="1">
      <alignment horizontal="left"/>
    </xf>
    <xf numFmtId="1" fontId="5" fillId="0" borderId="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 vertical="top"/>
    </xf>
    <xf numFmtId="1" fontId="4" fillId="0" borderId="7" xfId="0" applyNumberFormat="1" applyFont="1" applyFill="1" applyBorder="1" applyAlignment="1">
      <alignment vertical="top"/>
    </xf>
    <xf numFmtId="0" fontId="0" fillId="0" borderId="7" xfId="0" applyFont="1" applyFill="1" applyBorder="1" applyAlignment="1">
      <alignment horizontal="left" vertical="top"/>
    </xf>
    <xf numFmtId="42" fontId="0" fillId="0" borderId="13" xfId="0" applyNumberFormat="1" applyFont="1" applyFill="1" applyBorder="1"/>
    <xf numFmtId="1" fontId="3" fillId="3" borderId="7" xfId="0" applyNumberFormat="1" applyFont="1" applyFill="1" applyBorder="1" applyAlignment="1">
      <alignment horizontal="left"/>
    </xf>
    <xf numFmtId="49" fontId="0" fillId="3" borderId="7" xfId="0" applyNumberFormat="1" applyFont="1" applyFill="1" applyBorder="1" applyAlignment="1">
      <alignment vertical="top"/>
    </xf>
    <xf numFmtId="1" fontId="3" fillId="0" borderId="7" xfId="0" applyNumberFormat="1" applyFont="1" applyBorder="1" applyAlignment="1">
      <alignment horizontal="left"/>
    </xf>
    <xf numFmtId="0" fontId="0" fillId="3" borderId="7" xfId="0" applyFont="1" applyFill="1" applyBorder="1" applyAlignment="1"/>
    <xf numFmtId="167" fontId="0" fillId="0" borderId="7" xfId="0" applyNumberFormat="1" applyFont="1" applyFill="1" applyBorder="1"/>
    <xf numFmtId="0" fontId="0" fillId="0" borderId="9" xfId="0" applyFont="1" applyFill="1" applyBorder="1"/>
    <xf numFmtId="0" fontId="0" fillId="0" borderId="9" xfId="0" applyFont="1" applyFill="1" applyBorder="1" applyAlignment="1">
      <alignment vertical="top"/>
    </xf>
    <xf numFmtId="1" fontId="1" fillId="0" borderId="1" xfId="0" applyNumberFormat="1" applyFont="1" applyFill="1" applyBorder="1" applyAlignment="1">
      <alignment horizontal="left"/>
    </xf>
    <xf numFmtId="1" fontId="0" fillId="0" borderId="5" xfId="0" applyNumberFormat="1" applyFont="1" applyFill="1" applyBorder="1" applyAlignment="1">
      <alignment horizontal="left"/>
    </xf>
    <xf numFmtId="1" fontId="0" fillId="0" borderId="9" xfId="0" applyNumberFormat="1" applyFont="1" applyFill="1" applyBorder="1" applyAlignment="1">
      <alignment horizontal="left"/>
    </xf>
    <xf numFmtId="42" fontId="0" fillId="0" borderId="9" xfId="0" applyNumberFormat="1" applyFont="1" applyFill="1" applyBorder="1"/>
    <xf numFmtId="168" fontId="0" fillId="0" borderId="9" xfId="0" applyNumberFormat="1" applyFont="1" applyFill="1" applyBorder="1"/>
    <xf numFmtId="166" fontId="0" fillId="0" borderId="9" xfId="0" applyNumberFormat="1" applyFont="1" applyFill="1" applyBorder="1"/>
    <xf numFmtId="169" fontId="0" fillId="0" borderId="15" xfId="0" applyNumberFormat="1" applyFont="1" applyFill="1" applyBorder="1"/>
    <xf numFmtId="0" fontId="0" fillId="0" borderId="7" xfId="0" applyFont="1" applyBorder="1" applyAlignment="1"/>
    <xf numFmtId="0" fontId="0" fillId="0" borderId="7" xfId="0" applyFont="1" applyFill="1" applyBorder="1" applyAlignment="1"/>
    <xf numFmtId="0" fontId="0" fillId="0" borderId="9" xfId="0" applyFont="1" applyFill="1" applyBorder="1" applyAlignment="1">
      <alignment horizontal="left"/>
    </xf>
    <xf numFmtId="169" fontId="0" fillId="0" borderId="9" xfId="0" applyNumberFormat="1" applyFont="1" applyFill="1" applyBorder="1"/>
    <xf numFmtId="0" fontId="0" fillId="0" borderId="7" xfId="0" applyFont="1" applyFill="1" applyBorder="1" applyAlignment="1">
      <alignment horizontal="left"/>
    </xf>
    <xf numFmtId="1" fontId="3" fillId="0" borderId="9" xfId="0" applyNumberFormat="1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vertical="top"/>
    </xf>
    <xf numFmtId="0" fontId="0" fillId="0" borderId="9" xfId="0" applyFill="1" applyBorder="1"/>
    <xf numFmtId="0" fontId="0" fillId="0" borderId="16" xfId="0" applyFont="1" applyFill="1" applyBorder="1"/>
    <xf numFmtId="1" fontId="4" fillId="0" borderId="7" xfId="0" applyNumberFormat="1" applyFont="1" applyFill="1" applyBorder="1" applyAlignment="1">
      <alignment horizontal="left"/>
    </xf>
    <xf numFmtId="1" fontId="6" fillId="0" borderId="7" xfId="0" applyNumberFormat="1" applyFont="1" applyFill="1" applyBorder="1"/>
    <xf numFmtId="1" fontId="0" fillId="0" borderId="7" xfId="0" applyNumberFormat="1" applyFont="1" applyFill="1" applyBorder="1"/>
    <xf numFmtId="1" fontId="4" fillId="0" borderId="7" xfId="0" applyNumberFormat="1" applyFont="1" applyFill="1" applyBorder="1"/>
    <xf numFmtId="0" fontId="4" fillId="0" borderId="7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9" xfId="0" applyFont="1" applyFill="1" applyBorder="1" applyAlignment="1">
      <alignment vertical="top"/>
    </xf>
    <xf numFmtId="0" fontId="3" fillId="0" borderId="9" xfId="0" applyFont="1" applyFill="1" applyBorder="1"/>
    <xf numFmtId="0" fontId="0" fillId="0" borderId="6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 vertical="top"/>
    </xf>
    <xf numFmtId="1" fontId="0" fillId="0" borderId="16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  <xf numFmtId="42" fontId="0" fillId="0" borderId="15" xfId="0" applyNumberFormat="1" applyFont="1" applyFill="1" applyBorder="1"/>
    <xf numFmtId="42" fontId="0" fillId="0" borderId="14" xfId="0" applyNumberFormat="1" applyFont="1" applyFill="1" applyBorder="1"/>
    <xf numFmtId="168" fontId="0" fillId="0" borderId="14" xfId="0" applyNumberFormat="1" applyFont="1" applyFill="1" applyBorder="1"/>
    <xf numFmtId="166" fontId="0" fillId="0" borderId="14" xfId="0" applyNumberFormat="1" applyFont="1" applyFill="1" applyBorder="1"/>
    <xf numFmtId="169" fontId="0" fillId="0" borderId="14" xfId="0" applyNumberFormat="1" applyFont="1" applyFill="1" applyBorder="1"/>
    <xf numFmtId="0" fontId="7" fillId="0" borderId="7" xfId="0" applyFont="1" applyFill="1" applyBorder="1" applyAlignment="1">
      <alignment vertical="center"/>
    </xf>
    <xf numFmtId="0" fontId="4" fillId="0" borderId="9" xfId="0" applyFont="1" applyFill="1" applyBorder="1"/>
    <xf numFmtId="1" fontId="0" fillId="0" borderId="7" xfId="0" applyNumberFormat="1" applyFont="1" applyFill="1" applyBorder="1" applyAlignment="1"/>
    <xf numFmtId="1" fontId="0" fillId="0" borderId="7" xfId="0" applyNumberFormat="1" applyFont="1" applyFill="1" applyBorder="1" applyAlignment="1">
      <alignment horizontal="left" vertical="center"/>
    </xf>
    <xf numFmtId="1" fontId="0" fillId="0" borderId="9" xfId="0" applyNumberFormat="1" applyFont="1" applyFill="1" applyBorder="1"/>
    <xf numFmtId="0" fontId="4" fillId="0" borderId="7" xfId="0" applyFont="1" applyFill="1" applyBorder="1" applyAlignment="1">
      <alignment vertical="center"/>
    </xf>
    <xf numFmtId="0" fontId="1" fillId="0" borderId="2" xfId="0" applyFont="1" applyFill="1" applyBorder="1" applyAlignment="1"/>
    <xf numFmtId="42" fontId="0" fillId="0" borderId="7" xfId="0" applyNumberFormat="1" applyFont="1" applyFill="1" applyBorder="1" applyAlignment="1"/>
    <xf numFmtId="168" fontId="0" fillId="0" borderId="7" xfId="0" applyNumberFormat="1" applyFont="1" applyFill="1" applyBorder="1" applyAlignment="1"/>
    <xf numFmtId="166" fontId="0" fillId="0" borderId="7" xfId="0" applyNumberFormat="1" applyFont="1" applyFill="1" applyBorder="1" applyAlignment="1"/>
    <xf numFmtId="169" fontId="0" fillId="0" borderId="7" xfId="0" applyNumberFormat="1" applyFont="1" applyFill="1" applyBorder="1" applyAlignment="1"/>
    <xf numFmtId="0" fontId="0" fillId="0" borderId="9" xfId="0" applyFont="1" applyFill="1" applyBorder="1" applyAlignment="1"/>
    <xf numFmtId="169" fontId="0" fillId="0" borderId="9" xfId="0" applyNumberFormat="1" applyFont="1" applyFill="1" applyBorder="1" applyAlignment="1"/>
    <xf numFmtId="0" fontId="4" fillId="0" borderId="7" xfId="0" applyFont="1" applyFill="1" applyBorder="1" applyAlignment="1"/>
    <xf numFmtId="42" fontId="0" fillId="0" borderId="7" xfId="0" applyNumberFormat="1" applyFont="1" applyBorder="1" applyAlignment="1"/>
    <xf numFmtId="168" fontId="0" fillId="0" borderId="7" xfId="0" applyNumberFormat="1" applyFont="1" applyBorder="1" applyAlignment="1"/>
    <xf numFmtId="166" fontId="0" fillId="0" borderId="7" xfId="0" applyNumberFormat="1" applyFont="1" applyBorder="1" applyAlignment="1"/>
    <xf numFmtId="42" fontId="0" fillId="3" borderId="7" xfId="0" applyNumberFormat="1" applyFont="1" applyFill="1" applyBorder="1" applyAlignment="1"/>
    <xf numFmtId="168" fontId="0" fillId="3" borderId="7" xfId="0" applyNumberFormat="1" applyFont="1" applyFill="1" applyBorder="1" applyAlignment="1"/>
    <xf numFmtId="166" fontId="0" fillId="3" borderId="7" xfId="0" applyNumberFormat="1" applyFont="1" applyFill="1" applyBorder="1" applyAlignment="1"/>
    <xf numFmtId="169" fontId="0" fillId="3" borderId="8" xfId="0" applyNumberFormat="1" applyFont="1" applyFill="1" applyBorder="1" applyAlignment="1"/>
    <xf numFmtId="169" fontId="0" fillId="0" borderId="8" xfId="0" applyNumberFormat="1" applyFont="1" applyBorder="1" applyAlignment="1"/>
    <xf numFmtId="0" fontId="4" fillId="3" borderId="7" xfId="0" applyFont="1" applyFill="1" applyBorder="1" applyAlignment="1"/>
    <xf numFmtId="0" fontId="10" fillId="0" borderId="6" xfId="1" applyFill="1" applyBorder="1"/>
    <xf numFmtId="0" fontId="10" fillId="0" borderId="0" xfId="1"/>
    <xf numFmtId="0" fontId="10" fillId="0" borderId="0" xfId="1" applyFill="1" applyBorder="1"/>
    <xf numFmtId="0" fontId="10" fillId="0" borderId="0" xfId="1" applyFill="1"/>
    <xf numFmtId="0" fontId="0" fillId="0" borderId="2" xfId="0" applyFont="1" applyFill="1" applyBorder="1"/>
    <xf numFmtId="1" fontId="0" fillId="0" borderId="2" xfId="0" applyNumberFormat="1" applyFont="1" applyFill="1" applyBorder="1" applyAlignment="1">
      <alignment horizontal="left"/>
    </xf>
    <xf numFmtId="42" fontId="0" fillId="0" borderId="7" xfId="0" applyNumberFormat="1" applyFont="1" applyFill="1" applyBorder="1" applyAlignment="1">
      <alignment horizontal="right"/>
    </xf>
    <xf numFmtId="42" fontId="0" fillId="0" borderId="2" xfId="0" applyNumberFormat="1" applyFont="1" applyFill="1" applyBorder="1" applyAlignment="1">
      <alignment horizontal="right"/>
    </xf>
    <xf numFmtId="42" fontId="0" fillId="0" borderId="9" xfId="0" applyNumberFormat="1" applyFont="1" applyFill="1" applyBorder="1" applyAlignment="1">
      <alignment horizontal="right"/>
    </xf>
    <xf numFmtId="168" fontId="0" fillId="0" borderId="2" xfId="0" applyNumberFormat="1" applyFont="1" applyFill="1" applyBorder="1"/>
    <xf numFmtId="166" fontId="0" fillId="0" borderId="2" xfId="0" applyNumberFormat="1" applyFont="1" applyFill="1" applyBorder="1"/>
    <xf numFmtId="169" fontId="0" fillId="0" borderId="10" xfId="0" applyNumberFormat="1" applyFont="1" applyFill="1" applyBorder="1"/>
    <xf numFmtId="1" fontId="0" fillId="0" borderId="0" xfId="0" applyNumberFormat="1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0" xfId="0" applyFont="1" applyFill="1" applyBorder="1" applyAlignment="1">
      <alignment vertical="top"/>
    </xf>
    <xf numFmtId="42" fontId="9" fillId="0" borderId="7" xfId="0" applyNumberFormat="1" applyFont="1" applyFill="1" applyBorder="1"/>
    <xf numFmtId="168" fontId="9" fillId="0" borderId="7" xfId="0" applyNumberFormat="1" applyFont="1" applyFill="1" applyBorder="1"/>
    <xf numFmtId="166" fontId="9" fillId="0" borderId="7" xfId="0" applyNumberFormat="1" applyFont="1" applyFill="1" applyBorder="1"/>
    <xf numFmtId="169" fontId="9" fillId="0" borderId="0" xfId="0" applyNumberFormat="1" applyFont="1" applyFill="1" applyBorder="1"/>
    <xf numFmtId="0" fontId="0" fillId="0" borderId="7" xfId="0" applyBorder="1"/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" fontId="1" fillId="2" borderId="6" xfId="0" applyNumberFormat="1" applyFont="1" applyFill="1" applyBorder="1" applyAlignment="1">
      <alignment horizontal="left"/>
    </xf>
    <xf numFmtId="0" fontId="0" fillId="3" borderId="6" xfId="0" applyFont="1" applyFill="1" applyBorder="1"/>
    <xf numFmtId="1" fontId="0" fillId="0" borderId="6" xfId="0" applyNumberFormat="1" applyFont="1" applyBorder="1"/>
    <xf numFmtId="0" fontId="1" fillId="2" borderId="7" xfId="0" applyFont="1" applyFill="1" applyBorder="1" applyAlignment="1"/>
    <xf numFmtId="42" fontId="0" fillId="4" borderId="0" xfId="0" applyNumberFormat="1" applyFill="1"/>
    <xf numFmtId="168" fontId="0" fillId="4" borderId="0" xfId="0" applyNumberFormat="1" applyFill="1"/>
    <xf numFmtId="166" fontId="0" fillId="4" borderId="0" xfId="0" applyNumberFormat="1" applyFill="1"/>
    <xf numFmtId="169" fontId="0" fillId="4" borderId="0" xfId="0" applyNumberFormat="1" applyFill="1"/>
    <xf numFmtId="1" fontId="1" fillId="2" borderId="16" xfId="0" applyNumberFormat="1" applyFont="1" applyFill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1" fontId="0" fillId="3" borderId="16" xfId="0" applyNumberFormat="1" applyFont="1" applyFill="1" applyBorder="1"/>
    <xf numFmtId="0" fontId="0" fillId="3" borderId="9" xfId="0" applyFont="1" applyFill="1" applyBorder="1"/>
    <xf numFmtId="42" fontId="0" fillId="3" borderId="9" xfId="0" applyNumberFormat="1" applyFont="1" applyFill="1" applyBorder="1"/>
    <xf numFmtId="168" fontId="0" fillId="3" borderId="16" xfId="0" applyNumberFormat="1" applyFont="1" applyFill="1" applyBorder="1"/>
    <xf numFmtId="166" fontId="0" fillId="3" borderId="9" xfId="0" applyNumberFormat="1" applyFont="1" applyFill="1" applyBorder="1"/>
    <xf numFmtId="169" fontId="0" fillId="3" borderId="15" xfId="0" applyNumberFormat="1" applyFont="1" applyFill="1" applyBorder="1"/>
    <xf numFmtId="168" fontId="0" fillId="0" borderId="6" xfId="0" applyNumberFormat="1" applyFont="1" applyBorder="1"/>
    <xf numFmtId="1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1" fontId="0" fillId="0" borderId="11" xfId="0" applyNumberFormat="1" applyFont="1" applyBorder="1" applyAlignment="1">
      <alignment horizontal="left"/>
    </xf>
    <xf numFmtId="1" fontId="0" fillId="0" borderId="6" xfId="0" applyNumberFormat="1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vertical="top"/>
    </xf>
    <xf numFmtId="1" fontId="4" fillId="0" borderId="16" xfId="0" applyNumberFormat="1" applyFont="1" applyFill="1" applyBorder="1" applyAlignment="1">
      <alignment horizontal="left"/>
    </xf>
    <xf numFmtId="169" fontId="0" fillId="0" borderId="17" xfId="0" applyNumberFormat="1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4" fillId="0" borderId="0" xfId="0" applyNumberFormat="1" applyFont="1"/>
    <xf numFmtId="0" fontId="4" fillId="0" borderId="0" xfId="0" applyFont="1"/>
    <xf numFmtId="168" fontId="4" fillId="0" borderId="7" xfId="0" applyNumberFormat="1" applyFont="1" applyFill="1" applyBorder="1" applyAlignment="1">
      <alignment vertical="top"/>
    </xf>
    <xf numFmtId="166" fontId="4" fillId="0" borderId="7" xfId="0" applyNumberFormat="1" applyFont="1" applyFill="1" applyBorder="1" applyAlignment="1">
      <alignment vertical="top"/>
    </xf>
    <xf numFmtId="1" fontId="4" fillId="0" borderId="7" xfId="0" applyNumberFormat="1" applyFont="1" applyFill="1" applyBorder="1" applyAlignment="1">
      <alignment horizontal="left" vertical="top"/>
    </xf>
    <xf numFmtId="42" fontId="4" fillId="0" borderId="7" xfId="0" applyNumberFormat="1" applyFont="1" applyFill="1" applyBorder="1" applyAlignment="1">
      <alignment vertical="top"/>
    </xf>
    <xf numFmtId="1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68" fontId="4" fillId="0" borderId="7" xfId="0" applyNumberFormat="1" applyFont="1" applyFill="1" applyBorder="1" applyAlignment="1">
      <alignment horizontal="left" vertical="top"/>
    </xf>
    <xf numFmtId="166" fontId="4" fillId="0" borderId="7" xfId="0" applyNumberFormat="1" applyFont="1" applyFill="1" applyBorder="1" applyAlignment="1">
      <alignment horizontal="left" vertical="top"/>
    </xf>
    <xf numFmtId="169" fontId="4" fillId="0" borderId="8" xfId="0" applyNumberFormat="1" applyFont="1" applyFill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/>
    </xf>
    <xf numFmtId="42" fontId="4" fillId="0" borderId="7" xfId="0" applyNumberFormat="1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1" fontId="4" fillId="0" borderId="7" xfId="0" applyNumberFormat="1" applyFont="1" applyBorder="1" applyAlignment="1">
      <alignment horizontal="left" vertical="top"/>
    </xf>
    <xf numFmtId="0" fontId="4" fillId="0" borderId="7" xfId="0" applyFont="1" applyFill="1" applyBorder="1" applyAlignment="1">
      <alignment horizontal="left" vertical="top" wrapText="1"/>
    </xf>
    <xf numFmtId="42" fontId="4" fillId="0" borderId="9" xfId="0" applyNumberFormat="1" applyFont="1" applyFill="1" applyBorder="1" applyAlignment="1">
      <alignment horizontal="left" vertical="top"/>
    </xf>
    <xf numFmtId="42" fontId="4" fillId="0" borderId="7" xfId="0" applyNumberFormat="1" applyFont="1" applyFill="1" applyBorder="1"/>
    <xf numFmtId="0" fontId="0" fillId="3" borderId="0" xfId="0" applyFont="1" applyFill="1" applyBorder="1"/>
    <xf numFmtId="0" fontId="0" fillId="0" borderId="0" xfId="0" applyFill="1" applyBorder="1"/>
    <xf numFmtId="0" fontId="2" fillId="0" borderId="0" xfId="0" applyFont="1" applyFill="1" applyBorder="1"/>
    <xf numFmtId="1" fontId="4" fillId="4" borderId="6" xfId="0" applyNumberFormat="1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left" vertical="top"/>
    </xf>
    <xf numFmtId="0" fontId="0" fillId="4" borderId="0" xfId="0" applyFill="1"/>
    <xf numFmtId="1" fontId="4" fillId="0" borderId="9" xfId="0" applyNumberFormat="1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49" fontId="4" fillId="0" borderId="9" xfId="0" applyNumberFormat="1" applyFont="1" applyFill="1" applyBorder="1" applyAlignment="1">
      <alignment horizontal="left" vertical="top"/>
    </xf>
    <xf numFmtId="1" fontId="5" fillId="0" borderId="7" xfId="0" applyNumberFormat="1" applyFont="1" applyFill="1" applyBorder="1" applyAlignment="1">
      <alignment horizontal="left" vertical="top"/>
    </xf>
    <xf numFmtId="1" fontId="5" fillId="0" borderId="9" xfId="0" applyNumberFormat="1" applyFont="1" applyFill="1" applyBorder="1" applyAlignment="1">
      <alignment horizontal="left" vertical="top"/>
    </xf>
    <xf numFmtId="1" fontId="5" fillId="3" borderId="7" xfId="0" applyNumberFormat="1" applyFont="1" applyFill="1" applyBorder="1" applyAlignment="1">
      <alignment horizontal="left" vertical="top"/>
    </xf>
    <xf numFmtId="1" fontId="4" fillId="0" borderId="6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164" fontId="5" fillId="3" borderId="7" xfId="0" applyNumberFormat="1" applyFont="1" applyFill="1" applyBorder="1" applyAlignment="1">
      <alignment horizontal="left" vertical="top"/>
    </xf>
    <xf numFmtId="164" fontId="5" fillId="3" borderId="8" xfId="0" applyNumberFormat="1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/>
    </xf>
    <xf numFmtId="0" fontId="4" fillId="0" borderId="16" xfId="0" applyFont="1" applyFill="1" applyBorder="1"/>
    <xf numFmtId="1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9" xfId="0" applyFont="1" applyFill="1" applyBorder="1" applyAlignment="1">
      <alignment horizontal="left"/>
    </xf>
    <xf numFmtId="42" fontId="4" fillId="0" borderId="9" xfId="0" applyNumberFormat="1" applyFont="1" applyFill="1" applyBorder="1" applyAlignment="1">
      <alignment horizontal="left"/>
    </xf>
    <xf numFmtId="168" fontId="4" fillId="0" borderId="9" xfId="0" applyNumberFormat="1" applyFont="1" applyFill="1" applyBorder="1" applyAlignment="1">
      <alignment horizontal="left"/>
    </xf>
    <xf numFmtId="166" fontId="4" fillId="0" borderId="9" xfId="0" applyNumberFormat="1" applyFont="1" applyFill="1" applyBorder="1" applyAlignment="1">
      <alignment horizontal="left"/>
    </xf>
    <xf numFmtId="169" fontId="4" fillId="0" borderId="9" xfId="0" applyNumberFormat="1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1" fontId="4" fillId="0" borderId="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" fontId="4" fillId="0" borderId="7" xfId="0" applyNumberFormat="1" applyFont="1" applyFill="1" applyBorder="1" applyAlignment="1">
      <alignment wrapText="1"/>
    </xf>
    <xf numFmtId="0" fontId="9" fillId="0" borderId="9" xfId="0" applyFont="1" applyFill="1" applyBorder="1" applyAlignment="1">
      <alignment horizontal="left" vertical="top"/>
    </xf>
    <xf numFmtId="0" fontId="9" fillId="0" borderId="9" xfId="0" applyFont="1" applyFill="1" applyBorder="1" applyAlignment="1">
      <alignment vertical="top"/>
    </xf>
    <xf numFmtId="42" fontId="9" fillId="0" borderId="7" xfId="0" applyNumberFormat="1" applyFont="1" applyFill="1" applyBorder="1" applyAlignment="1">
      <alignment vertical="top"/>
    </xf>
    <xf numFmtId="168" fontId="9" fillId="0" borderId="7" xfId="0" applyNumberFormat="1" applyFont="1" applyFill="1" applyBorder="1" applyAlignment="1">
      <alignment vertical="top"/>
    </xf>
    <xf numFmtId="166" fontId="9" fillId="0" borderId="7" xfId="0" applyNumberFormat="1" applyFont="1" applyFill="1" applyBorder="1" applyAlignment="1">
      <alignment vertical="top"/>
    </xf>
    <xf numFmtId="169" fontId="9" fillId="0" borderId="8" xfId="0" applyNumberFormat="1" applyFont="1" applyFill="1" applyBorder="1" applyAlignment="1">
      <alignment vertical="top"/>
    </xf>
    <xf numFmtId="42" fontId="2" fillId="0" borderId="7" xfId="0" applyNumberFormat="1" applyFont="1" applyBorder="1"/>
    <xf numFmtId="168" fontId="2" fillId="0" borderId="7" xfId="0" applyNumberFormat="1" applyFont="1" applyBorder="1"/>
    <xf numFmtId="166" fontId="2" fillId="0" borderId="7" xfId="0" applyNumberFormat="1" applyFont="1" applyBorder="1"/>
    <xf numFmtId="169" fontId="2" fillId="0" borderId="8" xfId="0" applyNumberFormat="1" applyFont="1" applyBorder="1"/>
    <xf numFmtId="0" fontId="4" fillId="0" borderId="7" xfId="0" applyFont="1" applyBorder="1" applyAlignment="1">
      <alignment horizontal="left" vertical="top"/>
    </xf>
    <xf numFmtId="6" fontId="0" fillId="0" borderId="7" xfId="0" applyNumberFormat="1" applyBorder="1"/>
    <xf numFmtId="0" fontId="4" fillId="0" borderId="7" xfId="0" applyFont="1" applyBorder="1" applyAlignment="1">
      <alignment horizontal="left"/>
    </xf>
    <xf numFmtId="42" fontId="13" fillId="0" borderId="7" xfId="0" applyNumberFormat="1" applyFont="1" applyBorder="1" applyAlignment="1">
      <alignment horizontal="left"/>
    </xf>
    <xf numFmtId="168" fontId="13" fillId="0" borderId="7" xfId="0" applyNumberFormat="1" applyFont="1" applyBorder="1" applyAlignment="1">
      <alignment horizontal="left"/>
    </xf>
    <xf numFmtId="166" fontId="13" fillId="0" borderId="7" xfId="0" applyNumberFormat="1" applyFont="1" applyBorder="1" applyAlignment="1">
      <alignment horizontal="left"/>
    </xf>
    <xf numFmtId="169" fontId="13" fillId="0" borderId="8" xfId="0" applyNumberFormat="1" applyFont="1" applyBorder="1" applyAlignment="1">
      <alignment horizontal="left"/>
    </xf>
    <xf numFmtId="1" fontId="3" fillId="0" borderId="0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" fontId="6" fillId="0" borderId="0" xfId="0" applyNumberFormat="1" applyFont="1" applyFill="1" applyBorder="1" applyAlignment="1">
      <alignment horizontal="left"/>
    </xf>
    <xf numFmtId="0" fontId="4" fillId="0" borderId="6" xfId="0" applyFont="1" applyBorder="1" applyAlignment="1">
      <alignment horizontal="left" vertical="top"/>
    </xf>
    <xf numFmtId="0" fontId="0" fillId="0" borderId="0" xfId="0" applyFont="1" applyFill="1" applyBorder="1" applyAlignment="1"/>
    <xf numFmtId="0" fontId="4" fillId="0" borderId="0" xfId="0" applyFont="1" applyFill="1" applyBorder="1"/>
    <xf numFmtId="1" fontId="6" fillId="0" borderId="0" xfId="0" applyNumberFormat="1" applyFont="1" applyFill="1" applyBorder="1"/>
    <xf numFmtId="0" fontId="4" fillId="0" borderId="7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left" vertical="top"/>
    </xf>
    <xf numFmtId="169" fontId="4" fillId="0" borderId="7" xfId="0" applyNumberFormat="1" applyFont="1" applyFill="1" applyBorder="1" applyAlignment="1">
      <alignment vertical="top"/>
    </xf>
    <xf numFmtId="49" fontId="0" fillId="0" borderId="0" xfId="0" applyNumberFormat="1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39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bottom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alignment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border outline="0"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rgb="FFA9D08E"/>
        </top>
        <bottom style="thin">
          <color rgb="FFA9D08E"/>
        </bottom>
      </border>
    </dxf>
    <dxf>
      <border outline="0">
        <left style="thin">
          <color theme="9" tint="0.39997558519241921"/>
        </left>
        <top style="thin">
          <color theme="9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9" tint="0.39997558519241921"/>
        </left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border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theme="9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[$$-409]* #,##0_ ;_-[$$-409]* \-#,##0\ ;_-[$$-409]* &quot;-&quot;??_ ;_-@_ 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[$£-809]* #,##0_-;\-[$£-809]* #,##0_-;_-[$£-809]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border outline="0">
        <top style="thin">
          <color theme="9" tint="0.39997558519241921"/>
        </top>
      </border>
    </dxf>
    <dxf>
      <border outline="0">
        <left style="thin">
          <color theme="9" tint="0.39997558519241921"/>
        </lef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9" tint="0.79998168889431442"/>
          <bgColor theme="9" tint="0.79998168889431442"/>
        </patternFill>
      </fill>
      <alignment horizontal="general" vertical="top" textRotation="0" wrapText="0" indent="0" justifyLastLine="0" shrinkToFit="0" readingOrder="0"/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69" formatCode="_-[$AUD]\ * #,##0_-;\-[$AUD]\ * #,##0_-;_-[$AUD]\ * &quot;-&quot;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66" formatCode="_-[$€-2]\ * #,##0_-;\-[$€-2]\ * #,##0_-;_-[$€-2]\ * &quot;-&quot;??_-;_-@_-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168" formatCode="_-[$$-409]* #,##0_ ;_-[$$-409]* \-#,##0\ ;_-[$$-409]* &quot;-&quot;_ ;_-@_ 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9" tint="0.39997558519241921"/>
        </top>
        <bottom style="thin">
          <color theme="9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numFmt numFmtId="32" formatCode="_-&quot;£&quot;* #,##0_-;\-&quot;£&quot;* #,##0_-;_-&quot;£&quot;* &quot;-&quot;_-;_-@_-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9" tint="0.39997558519241921"/>
        </top>
        <bottom style="thin">
          <color theme="9" tint="0.39997558519241921"/>
        </bottom>
      </border>
    </dxf>
    <dxf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9" tint="0.39997558519241921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9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B4:G24" headerRowDxfId="398" dataDxfId="396" headerRowBorderDxfId="397" tableBorderDxfId="395">
  <autoFilter ref="B4:G24"/>
  <sortState ref="B6:J26">
    <sortCondition ref="B16"/>
  </sortState>
  <tableColumns count="6">
    <tableColumn id="1" name="Collection" totalsRowLabel="Total" dataDxfId="394" totalsRowDxfId="393"/>
    <tableColumn id="2" name="Titles*" dataDxfId="392" totalsRowDxfId="391"/>
    <tableColumn id="4" name="GBP" totalsRowFunction="custom" dataDxfId="390" totalsRowDxfId="389">
      <totalsRowFormula>SUM(Table2[GBP])</totalsRowFormula>
    </tableColumn>
    <tableColumn id="5" name="USD" totalsRowFunction="custom" dataDxfId="388" totalsRowDxfId="387">
      <totalsRowFormula>SUM(Table2[USD])</totalsRowFormula>
    </tableColumn>
    <tableColumn id="6" name="EUR" totalsRowFunction="custom" dataDxfId="386" totalsRowDxfId="385">
      <totalsRowFormula>SUM(Table2[EUR])</totalsRowFormula>
    </tableColumn>
    <tableColumn id="7" name="AUD" totalsRowFunction="custom" dataDxfId="384" totalsRowDxfId="383">
      <totalsRowFormula>SUM(Table2[AUD])</totalsRow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id="13" name="Table13" displayName="Table13" ref="B5:H37" totalsRowCount="1" headerRowDxfId="237" dataDxfId="235" headerRowBorderDxfId="236" tableBorderDxfId="234" totalsRowBorderDxfId="233">
  <autoFilter ref="B5:H36"/>
  <sortState ref="B6:H33">
    <sortCondition ref="E8"/>
  </sortState>
  <tableColumns count="7">
    <tableColumn id="3" name="eISBN" dataDxfId="232" totalsRowDxfId="231"/>
    <tableColumn id="4" name="Title" dataDxfId="230" totalsRowDxfId="229"/>
    <tableColumn id="6" name="Author" dataDxfId="228" totalsRowDxfId="227"/>
    <tableColumn id="9" name="GBP" totalsRowFunction="custom" dataDxfId="226" totalsRowDxfId="225">
      <totalsRowFormula>SUM(Table13[GBP])</totalsRowFormula>
    </tableColumn>
    <tableColumn id="10" name="USD" totalsRowFunction="custom" dataDxfId="224" totalsRowDxfId="223">
      <totalsRowFormula>SUM(Table13[USD])</totalsRowFormula>
    </tableColumn>
    <tableColumn id="11" name="EUR" totalsRowFunction="custom" dataDxfId="222" totalsRowDxfId="221">
      <totalsRowFormula>SUM(Table13[EUR])</totalsRowFormula>
    </tableColumn>
    <tableColumn id="12" name="AUD" totalsRowFunction="sum" dataDxfId="220" totalsRowDxfId="219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14" name="Table14" displayName="Table14" ref="B5:H65" totalsRowCount="1" headerRowDxfId="216" dataDxfId="214" headerRowBorderDxfId="215" tableBorderDxfId="213" totalsRowBorderDxfId="212">
  <autoFilter ref="B5:H64"/>
  <sortState ref="B6:H65">
    <sortCondition ref="E10"/>
  </sortState>
  <tableColumns count="7">
    <tableColumn id="3" name="eISBN" dataDxfId="211" totalsRowDxfId="210"/>
    <tableColumn id="4" name="Title" totalsRowDxfId="209"/>
    <tableColumn id="6" name="Author" dataDxfId="208" totalsRowDxfId="207"/>
    <tableColumn id="9" name="GBP" totalsRowFunction="custom" dataDxfId="206" totalsRowDxfId="205">
      <totalsRowFormula>SUM(Table14[GBP])</totalsRowFormula>
    </tableColumn>
    <tableColumn id="10" name="USD" totalsRowFunction="custom" dataDxfId="204" totalsRowDxfId="203">
      <totalsRowFormula>SUM(Table14[USD])</totalsRowFormula>
    </tableColumn>
    <tableColumn id="11" name="EUR" totalsRowFunction="custom" dataDxfId="202" totalsRowDxfId="201">
      <totalsRowFormula>SUM(Table14[EUR])</totalsRowFormula>
    </tableColumn>
    <tableColumn id="12" name="AUD" totalsRowFunction="sum" dataDxfId="200" totalsRowDxfId="199"/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5" name="Table15" displayName="Table15" ref="B5:H38" totalsRowCount="1" headerRowDxfId="198" dataDxfId="196" headerRowBorderDxfId="197" tableBorderDxfId="195" totalsRowBorderDxfId="194">
  <autoFilter ref="B5:H37"/>
  <sortState ref="B6:H34">
    <sortCondition ref="E9"/>
  </sortState>
  <tableColumns count="7">
    <tableColumn id="3" name="eISBN" dataDxfId="193" totalsRowDxfId="192"/>
    <tableColumn id="4" name="Title" dataDxfId="191" totalsRowDxfId="190"/>
    <tableColumn id="6" name="Author" dataDxfId="189" totalsRowDxfId="188"/>
    <tableColumn id="9" name="GBP" totalsRowFunction="custom" dataDxfId="187" totalsRowDxfId="186">
      <totalsRowFormula>SUM(Table15[GBP])</totalsRowFormula>
    </tableColumn>
    <tableColumn id="10" name="USD" totalsRowFunction="custom" dataDxfId="185" totalsRowDxfId="184">
      <totalsRowFormula>SUM(Table15[USD])</totalsRowFormula>
    </tableColumn>
    <tableColumn id="11" name="EUR" totalsRowFunction="custom" dataDxfId="183" totalsRowDxfId="182">
      <totalsRowFormula>SUM(Table15[EUR])</totalsRowFormula>
    </tableColumn>
    <tableColumn id="12" name="AUD" totalsRowFunction="sum" dataDxfId="181" totalsRowDxfId="180"/>
  </tableColumns>
  <tableStyleInfo name="TableStyleMedium7" showFirstColumn="0" showLastColumn="0" showRowStripes="1" showColumnStripes="0"/>
</table>
</file>

<file path=xl/tables/table13.xml><?xml version="1.0" encoding="utf-8"?>
<table xmlns="http://schemas.openxmlformats.org/spreadsheetml/2006/main" id="16" name="Table16" displayName="Table16" ref="B5:H75" totalsRowCount="1" headerRowDxfId="179" dataDxfId="177" headerRowBorderDxfId="178" tableBorderDxfId="176">
  <autoFilter ref="B5:H74"/>
  <sortState ref="B6:H74">
    <sortCondition descending="1" ref="B5:B74"/>
  </sortState>
  <tableColumns count="7">
    <tableColumn id="3" name="eISBN" dataDxfId="175" totalsRowDxfId="174"/>
    <tableColumn id="4" name="Title" dataDxfId="173" totalsRowDxfId="172"/>
    <tableColumn id="6" name="Author" dataDxfId="171" totalsRowDxfId="170"/>
    <tableColumn id="9" name="GBP" totalsRowFunction="custom" dataDxfId="169" totalsRowDxfId="168">
      <totalsRowFormula>SUM(Table16[GBP])</totalsRowFormula>
    </tableColumn>
    <tableColumn id="10" name="USD" totalsRowFunction="custom" dataDxfId="167" totalsRowDxfId="166">
      <totalsRowFormula>SUM(Table16[USD])</totalsRowFormula>
    </tableColumn>
    <tableColumn id="11" name="EUR" totalsRowFunction="custom" dataDxfId="165" totalsRowDxfId="164">
      <totalsRowFormula>SUM(Table16[EUR])</totalsRowFormula>
    </tableColumn>
    <tableColumn id="12" name="AUD" totalsRowFunction="sum" dataDxfId="163" totalsRowDxfId="162"/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id="17" name="Table17" displayName="Table17" ref="B5:H48" totalsRowCount="1" headerRowDxfId="161" dataDxfId="159" headerRowBorderDxfId="160" tableBorderDxfId="158" totalsRowBorderDxfId="157">
  <autoFilter ref="B5:H47"/>
  <sortState ref="B6:H45">
    <sortCondition ref="E7"/>
  </sortState>
  <tableColumns count="7">
    <tableColumn id="3" name="eISBN" dataDxfId="156" totalsRowDxfId="155"/>
    <tableColumn id="4" name="Title" dataDxfId="154" totalsRowDxfId="153"/>
    <tableColumn id="6" name="Author" dataDxfId="152" totalsRowDxfId="151"/>
    <tableColumn id="9" name="GBP" totalsRowFunction="custom" dataDxfId="150" totalsRowDxfId="149">
      <totalsRowFormula>SUM(Table17[GBP])</totalsRowFormula>
    </tableColumn>
    <tableColumn id="10" name="USD" totalsRowFunction="custom" dataDxfId="148" totalsRowDxfId="147">
      <totalsRowFormula>SUM(Table17[USD])</totalsRowFormula>
    </tableColumn>
    <tableColumn id="11" name="EUR" totalsRowFunction="custom" dataDxfId="146" totalsRowDxfId="145">
      <totalsRowFormula>SUM(Table17[EUR])</totalsRowFormula>
    </tableColumn>
    <tableColumn id="12" name="AUD" totalsRowFunction="sum" dataDxfId="144" totalsRowDxfId="143"/>
  </tableColumns>
  <tableStyleInfo name="TableStyleMedium7" showFirstColumn="0" showLastColumn="0" showRowStripes="1" showColumnStripes="0"/>
</table>
</file>

<file path=xl/tables/table15.xml><?xml version="1.0" encoding="utf-8"?>
<table xmlns="http://schemas.openxmlformats.org/spreadsheetml/2006/main" id="18" name="Table18" displayName="Table18" ref="B5:H64" totalsRowCount="1" headerRowDxfId="142" dataDxfId="140" headerRowBorderDxfId="141" tableBorderDxfId="139">
  <autoFilter ref="B5:H63"/>
  <sortState ref="B6:H63">
    <sortCondition ref="E9"/>
  </sortState>
  <tableColumns count="7">
    <tableColumn id="3" name="eISBN" dataDxfId="138" totalsRowDxfId="137"/>
    <tableColumn id="4" name="Title" dataDxfId="136" totalsRowDxfId="135"/>
    <tableColumn id="6" name="Author" dataDxfId="134" totalsRowDxfId="133"/>
    <tableColumn id="9" name="GBP" totalsRowFunction="custom" dataDxfId="132" totalsRowDxfId="131">
      <totalsRowFormula>SUM(Table18[GBP])</totalsRowFormula>
    </tableColumn>
    <tableColumn id="10" name="USD" totalsRowFunction="custom" dataDxfId="130" totalsRowDxfId="129">
      <totalsRowFormula>SUM(Table18[USD])</totalsRowFormula>
    </tableColumn>
    <tableColumn id="11" name="EUR" totalsRowFunction="custom" dataDxfId="128" totalsRowDxfId="127">
      <totalsRowFormula>SUM(Table18[EUR])</totalsRowFormula>
    </tableColumn>
    <tableColumn id="12" name="AUD" totalsRowFunction="sum" dataDxfId="126" totalsRowDxfId="125"/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id="19" name="Table19" displayName="Table19" ref="B5:H48" totalsRowCount="1" headerRowDxfId="124" dataDxfId="122" headerRowBorderDxfId="123" tableBorderDxfId="121">
  <autoFilter ref="B5:H47"/>
  <sortState ref="B6:H47">
    <sortCondition ref="E10"/>
  </sortState>
  <tableColumns count="7">
    <tableColumn id="3" name="eISBN" dataDxfId="120" totalsRowDxfId="119"/>
    <tableColumn id="4" name="Title" dataDxfId="118" totalsRowDxfId="117"/>
    <tableColumn id="6" name="Author" dataDxfId="116" totalsRowDxfId="115"/>
    <tableColumn id="9" name="GBP" totalsRowFunction="custom" dataDxfId="114" totalsRowDxfId="113">
      <totalsRowFormula>SUM(Table19[GBP])</totalsRowFormula>
    </tableColumn>
    <tableColumn id="10" name="USD" totalsRowFunction="custom" dataDxfId="112" totalsRowDxfId="111">
      <totalsRowFormula>SUM(Table19[USD])</totalsRowFormula>
    </tableColumn>
    <tableColumn id="11" name="EUR" totalsRowFunction="custom" dataDxfId="110" totalsRowDxfId="109">
      <totalsRowFormula>SUM(Table19[EUR])</totalsRowFormula>
    </tableColumn>
    <tableColumn id="12" name="AUD" totalsRowFunction="sum" dataDxfId="108" totalsRowDxfId="107"/>
  </tableColumns>
  <tableStyleInfo name="TableStyleMedium7" showFirstColumn="0" showLastColumn="0" showRowStripes="1" showColumnStripes="0"/>
</table>
</file>

<file path=xl/tables/table17.xml><?xml version="1.0" encoding="utf-8"?>
<table xmlns="http://schemas.openxmlformats.org/spreadsheetml/2006/main" id="20" name="Table20" displayName="Table20" ref="B5:H57" totalsRowCount="1" headerRowDxfId="106" dataDxfId="104" headerRowBorderDxfId="105" tableBorderDxfId="103" totalsRowBorderDxfId="102">
  <autoFilter ref="B5:H56"/>
  <sortState ref="B6:H54">
    <sortCondition ref="E9"/>
  </sortState>
  <tableColumns count="7">
    <tableColumn id="3" name="eISBN" dataDxfId="101" totalsRowDxfId="100"/>
    <tableColumn id="4" name="Title" dataDxfId="99" totalsRowDxfId="98"/>
    <tableColumn id="6" name="Author" dataDxfId="97" totalsRowDxfId="96"/>
    <tableColumn id="9" name="GBP" totalsRowFunction="custom" dataDxfId="95" totalsRowDxfId="94">
      <totalsRowFormula>SUM(Table20[GBP])</totalsRowFormula>
    </tableColumn>
    <tableColumn id="10" name="USD" totalsRowFunction="custom" dataDxfId="93" totalsRowDxfId="92">
      <totalsRowFormula>SUM(Table20[USD])</totalsRowFormula>
    </tableColumn>
    <tableColumn id="11" name="EUR" totalsRowFunction="custom" dataDxfId="91" totalsRowDxfId="90">
      <totalsRowFormula>SUM(Table20[EUR])</totalsRowFormula>
    </tableColumn>
    <tableColumn id="12" name="AUD" totalsRowFunction="sum" dataDxfId="89" totalsRowDxfId="88"/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id="21" name="Table21" displayName="Table21" ref="B5:H32" totalsRowCount="1" headerRowBorderDxfId="87" tableBorderDxfId="86" totalsRowBorderDxfId="85">
  <autoFilter ref="B5:H31"/>
  <sortState ref="B6:H30">
    <sortCondition ref="E16"/>
  </sortState>
  <tableColumns count="7">
    <tableColumn id="3" name="eISBN" dataDxfId="84" totalsRowDxfId="83"/>
    <tableColumn id="4" name="Title" dataDxfId="82" totalsRowDxfId="81"/>
    <tableColumn id="6" name="Author" dataDxfId="80" totalsRowDxfId="79"/>
    <tableColumn id="9" name="GBP" totalsRowFunction="custom" dataDxfId="78" totalsRowDxfId="77">
      <totalsRowFormula>SUM(Table21[GBP])</totalsRowFormula>
    </tableColumn>
    <tableColumn id="10" name="USD" totalsRowFunction="custom" dataDxfId="76" totalsRowDxfId="75">
      <totalsRowFormula>SUM(Table21[USD])</totalsRowFormula>
    </tableColumn>
    <tableColumn id="11" name="EUR" totalsRowFunction="custom" dataDxfId="74" totalsRowDxfId="73">
      <totalsRowFormula>SUM(Table21[EUR])</totalsRowFormula>
    </tableColumn>
    <tableColumn id="12" name="AUD" totalsRowFunction="sum" dataDxfId="72" totalsRowDxfId="71"/>
  </tableColumns>
  <tableStyleInfo name="TableStyleMedium7" showFirstColumn="0" showLastColumn="0" showRowStripes="1" showColumnStripes="0"/>
</table>
</file>

<file path=xl/tables/table19.xml><?xml version="1.0" encoding="utf-8"?>
<table xmlns="http://schemas.openxmlformats.org/spreadsheetml/2006/main" id="22" name="Table23" displayName="Table23" ref="B5:H67" totalsRowCount="1" headerRowDxfId="70" dataDxfId="68" headerRowBorderDxfId="69" tableBorderDxfId="67" totalsRowBorderDxfId="66">
  <autoFilter ref="B5:H66"/>
  <sortState ref="B6:H62">
    <sortCondition ref="E8"/>
  </sortState>
  <tableColumns count="7">
    <tableColumn id="3" name="eISBN" dataDxfId="65" totalsRowDxfId="64"/>
    <tableColumn id="4" name="Title" dataDxfId="63" totalsRowDxfId="62"/>
    <tableColumn id="6" name="Author" dataDxfId="61" totalsRowDxfId="60"/>
    <tableColumn id="9" name="GBP" totalsRowFunction="custom" dataDxfId="59" totalsRowDxfId="58">
      <totalsRowFormula>SUM(Table23[GBP])</totalsRowFormula>
    </tableColumn>
    <tableColumn id="10" name="USD" totalsRowFunction="custom" dataDxfId="57" totalsRowDxfId="56">
      <totalsRowFormula>SUM(Table23[USD])</totalsRowFormula>
    </tableColumn>
    <tableColumn id="11" name="EUR" totalsRowFunction="custom" dataDxfId="55" totalsRowDxfId="54">
      <totalsRowFormula>SUM(Table23[EUR])</totalsRowFormula>
    </tableColumn>
    <tableColumn id="12" name="AUD" totalsRowFunction="sum" dataDxfId="53" totalsRowDxfId="5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4" name="Table4" displayName="Table4" ref="B5:H59" totalsRowCount="1" headerRowDxfId="381" dataDxfId="379" headerRowBorderDxfId="380" tableBorderDxfId="378" totalsRowBorderDxfId="377">
  <autoFilter ref="B5:H58"/>
  <sortState ref="B6:H60">
    <sortCondition ref="E10"/>
  </sortState>
  <tableColumns count="7">
    <tableColumn id="3" name="eISBN" dataDxfId="376" totalsRowDxfId="375"/>
    <tableColumn id="4" name="Title" dataDxfId="374" totalsRowDxfId="373"/>
    <tableColumn id="6" name="Author" dataDxfId="372" totalsRowDxfId="371"/>
    <tableColumn id="9" name="GBP" totalsRowFunction="sum" dataDxfId="370" totalsRowDxfId="369"/>
    <tableColumn id="10" name="USD" totalsRowFunction="sum" dataDxfId="368" totalsRowDxfId="367"/>
    <tableColumn id="11" name="EUR" totalsRowFunction="sum" dataDxfId="366" totalsRowDxfId="365"/>
    <tableColumn id="12" name="AUD" totalsRowFunction="sum" dataDxfId="364" totalsRowDxfId="363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id="23" name="Table24" displayName="Table24" ref="B5:H75" totalsRowCount="1" headerRowDxfId="44" dataDxfId="42" headerRowBorderDxfId="43" tableBorderDxfId="41" totalsRowBorderDxfId="40">
  <autoFilter ref="B5:H74"/>
  <sortState ref="B6:H75">
    <sortCondition ref="C5:C75"/>
  </sortState>
  <tableColumns count="7">
    <tableColumn id="3" name="eISBN" dataDxfId="39" totalsRowDxfId="38"/>
    <tableColumn id="4" name="Title" dataDxfId="37" totalsRowDxfId="36"/>
    <tableColumn id="6" name="Author" dataDxfId="35" totalsRowDxfId="34"/>
    <tableColumn id="9" name="GBP" totalsRowFunction="custom" dataDxfId="33" totalsRowDxfId="32">
      <totalsRowFormula>SUM(Table24[GBP])</totalsRowFormula>
    </tableColumn>
    <tableColumn id="10" name="USD" totalsRowFunction="custom" dataDxfId="31" totalsRowDxfId="30">
      <totalsRowFormula>SUM(Table24[USD])</totalsRowFormula>
    </tableColumn>
    <tableColumn id="11" name="EUR" totalsRowFunction="custom" dataDxfId="29" totalsRowDxfId="28">
      <totalsRowFormula>SUM(Table24[EUR])</totalsRowFormula>
    </tableColumn>
    <tableColumn id="12" name="AUD" totalsRowFunction="sum" dataDxfId="27" totalsRowDxfId="26"/>
  </tableColumns>
  <tableStyleInfo name="TableStyleMedium7" showFirstColumn="0" showLastColumn="0" showRowStripes="1" showColumnStripes="0"/>
</table>
</file>

<file path=xl/tables/table21.xml><?xml version="1.0" encoding="utf-8"?>
<table xmlns="http://schemas.openxmlformats.org/spreadsheetml/2006/main" id="24" name="Table25" displayName="Table25" ref="B5:H43" totalsRowCount="1" headerRowDxfId="25" dataDxfId="23" headerRowBorderDxfId="24" tableBorderDxfId="22" totalsRowBorderDxfId="21">
  <autoFilter ref="B5:H42"/>
  <sortState ref="B6:H41">
    <sortCondition ref="E10"/>
  </sortState>
  <tableColumns count="7">
    <tableColumn id="3" name="eISBN" dataDxfId="20" totalsRowDxfId="19"/>
    <tableColumn id="4" name="Title" dataDxfId="18" totalsRowDxfId="17"/>
    <tableColumn id="6" name="Author" dataDxfId="16" totalsRowDxfId="15"/>
    <tableColumn id="9" name="GBP" totalsRowFunction="custom" dataDxfId="14" totalsRowDxfId="13">
      <totalsRowFormula>SUM(Table25[GBP])</totalsRowFormula>
    </tableColumn>
    <tableColumn id="10" name="USD" totalsRowFunction="custom" dataDxfId="12" totalsRowDxfId="11">
      <totalsRowFormula>SUM(Table25[USD])</totalsRowFormula>
    </tableColumn>
    <tableColumn id="11" name="EUR" totalsRowFunction="custom" dataDxfId="10" totalsRowDxfId="9">
      <totalsRowFormula>SUM(Table25[EUR])</totalsRowFormula>
    </tableColumn>
    <tableColumn id="12" name="AUD" totalsRowFunction="sum" dataDxfId="8" totalsRowDxfId="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B5:H70" totalsRowCount="1" headerRowDxfId="362" dataDxfId="360" headerRowBorderDxfId="361" tableBorderDxfId="359">
  <autoFilter ref="B5:H69"/>
  <sortState ref="B6:H62">
    <sortCondition ref="E11"/>
  </sortState>
  <tableColumns count="7">
    <tableColumn id="3" name="eISBN" dataDxfId="358" totalsRowDxfId="357"/>
    <tableColumn id="4" name="Title" dataDxfId="356" totalsRowDxfId="355"/>
    <tableColumn id="6" name="Author" dataDxfId="354" totalsRowDxfId="353"/>
    <tableColumn id="9" name="GBP" totalsRowFunction="sum" dataDxfId="352" totalsRowDxfId="351"/>
    <tableColumn id="10" name="USD" totalsRowFunction="sum" dataDxfId="350" totalsRowDxfId="349"/>
    <tableColumn id="11" name="EUR" totalsRowFunction="sum" dataDxfId="348" totalsRowDxfId="347"/>
    <tableColumn id="12" name="AUD" totalsRowFunction="sum" dataDxfId="346" totalsRowDxfId="345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6" name="Table6" displayName="Table6" ref="B5:H88" totalsRowCount="1" headerRowDxfId="344" dataDxfId="342" headerRowBorderDxfId="343" tableBorderDxfId="341" totalsRowBorderDxfId="340">
  <autoFilter ref="B5:H87"/>
  <sortState ref="B6:H65">
    <sortCondition ref="E8"/>
  </sortState>
  <tableColumns count="7">
    <tableColumn id="3" name="eISBN" dataDxfId="339" totalsRowDxfId="6"/>
    <tableColumn id="4" name="Title" dataDxfId="338" totalsRowDxfId="5"/>
    <tableColumn id="6" name="Author" dataDxfId="337" totalsRowDxfId="4"/>
    <tableColumn id="9" name="GBP" totalsRowFunction="custom" dataDxfId="336" totalsRowDxfId="3">
      <totalsRowFormula>SUM(Table6[GBP])</totalsRowFormula>
    </tableColumn>
    <tableColumn id="10" name="USD" totalsRowFunction="custom" dataDxfId="335" totalsRowDxfId="2">
      <totalsRowFormula>SUM(Table6[USD])</totalsRowFormula>
    </tableColumn>
    <tableColumn id="11" name="EUR" totalsRowFunction="custom" dataDxfId="334" totalsRowDxfId="1">
      <totalsRowFormula>SUM(Table6[EUR])</totalsRowFormula>
    </tableColumn>
    <tableColumn id="12" name="AUD" totalsRowFunction="custom" dataDxfId="333" totalsRowDxfId="0">
      <totalsRowFormula>SUM(Table6[AUD])</totalsRow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B5:H33" totalsRowCount="1" headerRowDxfId="332" dataDxfId="330" headerRowBorderDxfId="331" tableBorderDxfId="329" totalsRowBorderDxfId="328">
  <autoFilter ref="B5:H32"/>
  <sortState ref="B6:H30">
    <sortCondition ref="E7"/>
  </sortState>
  <tableColumns count="7">
    <tableColumn id="1" name="eISBN" dataDxfId="327" totalsRowDxfId="326"/>
    <tableColumn id="3" name="Title" dataDxfId="325" totalsRowDxfId="324"/>
    <tableColumn id="4" name="Author" dataDxfId="323" totalsRowDxfId="322"/>
    <tableColumn id="8" name="GBP" totalsRowFunction="sum" dataDxfId="321" totalsRowDxfId="320"/>
    <tableColumn id="9" name="USD" totalsRowFunction="sum" dataDxfId="319" totalsRowDxfId="318"/>
    <tableColumn id="10" name="EUR" totalsRowFunction="sum" dataDxfId="317" totalsRowDxfId="316"/>
    <tableColumn id="11" name="AUD" totalsRowFunction="sum" dataDxfId="315" totalsRowDxfId="314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8" name="Table8" displayName="Table8" ref="B5:H30" totalsRowCount="1" headerRowDxfId="313" dataDxfId="311" headerRowBorderDxfId="312" tableBorderDxfId="310" totalsRowBorderDxfId="309">
  <autoFilter ref="B5:H29"/>
  <sortState ref="B6:H28">
    <sortCondition ref="E7"/>
  </sortState>
  <tableColumns count="7">
    <tableColumn id="3" name="eISBN" dataDxfId="308" totalsRowDxfId="307"/>
    <tableColumn id="4" name="Title" dataDxfId="306" totalsRowDxfId="305"/>
    <tableColumn id="6" name="Author" dataDxfId="304" totalsRowDxfId="303"/>
    <tableColumn id="9" name="GBP" totalsRowFunction="custom" dataDxfId="302" totalsRowDxfId="301">
      <totalsRowFormula>SUM(Table8[GBP])</totalsRowFormula>
    </tableColumn>
    <tableColumn id="10" name="USD" totalsRowFunction="custom" dataDxfId="300" totalsRowDxfId="299">
      <totalsRowFormula>SUM(Table8[USD])</totalsRowFormula>
    </tableColumn>
    <tableColumn id="11" name="EUR" totalsRowFunction="custom" dataDxfId="298" totalsRowDxfId="297">
      <totalsRowFormula>SUM(Table8[EUR])</totalsRowFormula>
    </tableColumn>
    <tableColumn id="12" name="AUD" totalsRowFunction="sum" dataDxfId="296" totalsRowDxfId="295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10" name="Table10" displayName="Table10" ref="B5:H59" totalsRowCount="1" headerRowDxfId="294" dataDxfId="292" headerRowBorderDxfId="293" tableBorderDxfId="291" totalsRowBorderDxfId="290">
  <autoFilter ref="B5:H58"/>
  <sortState ref="B6:H57">
    <sortCondition ref="E8"/>
  </sortState>
  <tableColumns count="7">
    <tableColumn id="3" name="eISBN" dataDxfId="289" totalsRowDxfId="288"/>
    <tableColumn id="4" name="Title" dataDxfId="287" totalsRowDxfId="286"/>
    <tableColumn id="6" name="Author" dataDxfId="285" totalsRowDxfId="284"/>
    <tableColumn id="9" name="GBP" totalsRowFunction="custom" dataDxfId="283" totalsRowDxfId="282">
      <totalsRowFormula>SUM(Table10[GBP])</totalsRowFormula>
    </tableColumn>
    <tableColumn id="10" name="USD" totalsRowFunction="custom" dataDxfId="281" totalsRowDxfId="280">
      <totalsRowFormula>SUM(Table10[USD])</totalsRowFormula>
    </tableColumn>
    <tableColumn id="11" name="EUR" totalsRowFunction="custom" dataDxfId="279" totalsRowDxfId="278">
      <totalsRowFormula>SUM(Table10[EUR])</totalsRowFormula>
    </tableColumn>
    <tableColumn id="12" name="AUD" totalsRowFunction="custom" dataDxfId="277" totalsRowDxfId="276">
      <totalsRowFormula>SUM(Table10[AUD])</totalsRow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11" name="Table11" displayName="Table11" ref="B5:H92" totalsRowCount="1" headerRowDxfId="275" dataDxfId="273" headerRowBorderDxfId="274" tableBorderDxfId="272" totalsRowBorderDxfId="271">
  <autoFilter ref="B5:H91"/>
  <sortState ref="B6:H91">
    <sortCondition ref="B5:B93"/>
  </sortState>
  <tableColumns count="7">
    <tableColumn id="3" name="eISBN" dataDxfId="270" totalsRowDxfId="269"/>
    <tableColumn id="4" name="Title" dataDxfId="268" totalsRowDxfId="267"/>
    <tableColumn id="6" name="Author" dataDxfId="266" totalsRowDxfId="265"/>
    <tableColumn id="9" name="GBP" totalsRowFunction="custom" dataDxfId="264" totalsRowDxfId="263">
      <totalsRowFormula>SUM(Table11[GBP])</totalsRowFormula>
    </tableColumn>
    <tableColumn id="10" name="USD" totalsRowFunction="custom" dataDxfId="262" totalsRowDxfId="261">
      <totalsRowFormula>SUM(Table11[USD])</totalsRowFormula>
    </tableColumn>
    <tableColumn id="11" name="EUR" totalsRowFunction="custom" dataDxfId="260" totalsRowDxfId="259">
      <totalsRowFormula>SUM(Table11[EUR])</totalsRowFormula>
    </tableColumn>
    <tableColumn id="12" name="AUD" totalsRowFunction="custom" dataDxfId="258" totalsRowDxfId="257">
      <totalsRowFormula>SUM(Table11[AUD])</totalsRow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12" name="Table12" displayName="Table12" ref="B5:H38" totalsRowCount="1" headerRowDxfId="256" dataDxfId="254" headerRowBorderDxfId="255" tableBorderDxfId="253" totalsRowBorderDxfId="252">
  <autoFilter ref="B5:H37"/>
  <sortState ref="B6:H33">
    <sortCondition ref="E9"/>
  </sortState>
  <tableColumns count="7">
    <tableColumn id="3" name="eISBN" dataDxfId="251" totalsRowDxfId="250"/>
    <tableColumn id="4" name="Title" dataDxfId="249" totalsRowDxfId="248"/>
    <tableColumn id="6" name="Author" dataDxfId="247" totalsRowDxfId="246"/>
    <tableColumn id="9" name="GBP" totalsRowFunction="custom" dataDxfId="245" totalsRowDxfId="244">
      <totalsRowFormula>SUM(Table12[GBP])</totalsRowFormula>
    </tableColumn>
    <tableColumn id="10" name="USD" totalsRowFunction="custom" dataDxfId="243" totalsRowDxfId="242">
      <totalsRowFormula>SUM(Table12[USD])</totalsRowFormula>
    </tableColumn>
    <tableColumn id="11" name="EUR" totalsRowFunction="custom" dataDxfId="241" totalsRowDxfId="240">
      <totalsRowFormula>SUM(Table12[EUR])</totalsRowFormula>
    </tableColumn>
    <tableColumn id="12" name="AUD" totalsRowFunction="sum" dataDxfId="239" totalsRowDxfId="238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N24"/>
  <sheetViews>
    <sheetView tabSelected="1" workbookViewId="0">
      <selection activeCell="B2" sqref="B2"/>
    </sheetView>
  </sheetViews>
  <sheetFormatPr defaultRowHeight="14.5" x14ac:dyDescent="0.35"/>
  <cols>
    <col min="2" max="2" width="38.81640625" bestFit="1" customWidth="1"/>
    <col min="3" max="3" width="8.1796875" bestFit="1" customWidth="1"/>
    <col min="4" max="4" width="10" bestFit="1" customWidth="1"/>
    <col min="5" max="5" width="9.7265625" bestFit="1" customWidth="1"/>
    <col min="6" max="6" width="10.453125" bestFit="1" customWidth="1"/>
    <col min="7" max="7" width="13.54296875" bestFit="1" customWidth="1"/>
    <col min="11" max="11" width="10.7265625" customWidth="1"/>
    <col min="12" max="12" width="13.90625" customWidth="1"/>
    <col min="13" max="13" width="8.81640625" customWidth="1"/>
    <col min="14" max="14" width="13.90625" customWidth="1"/>
  </cols>
  <sheetData>
    <row r="2" spans="2:14" x14ac:dyDescent="0.35">
      <c r="B2" s="2" t="s">
        <v>1761</v>
      </c>
    </row>
    <row r="4" spans="2:14" x14ac:dyDescent="0.35">
      <c r="B4" s="28" t="s">
        <v>0</v>
      </c>
      <c r="C4" s="28" t="s">
        <v>1752</v>
      </c>
      <c r="D4" s="30" t="s">
        <v>48</v>
      </c>
      <c r="E4" s="30" t="s">
        <v>162</v>
      </c>
      <c r="F4" s="30" t="s">
        <v>163</v>
      </c>
      <c r="G4" s="31" t="s">
        <v>164</v>
      </c>
    </row>
    <row r="5" spans="2:14" x14ac:dyDescent="0.35">
      <c r="B5" s="151" t="s">
        <v>460</v>
      </c>
      <c r="C5" s="41">
        <v>53</v>
      </c>
      <c r="D5" s="74">
        <v>7070</v>
      </c>
      <c r="E5" s="18">
        <v>10870</v>
      </c>
      <c r="F5" s="20">
        <v>8590</v>
      </c>
      <c r="G5" s="21">
        <v>13115</v>
      </c>
    </row>
    <row r="6" spans="2:14" x14ac:dyDescent="0.35">
      <c r="B6" s="151" t="s">
        <v>49</v>
      </c>
      <c r="C6" s="41">
        <v>64</v>
      </c>
      <c r="D6" s="19">
        <v>7600</v>
      </c>
      <c r="E6" s="18">
        <v>11780</v>
      </c>
      <c r="F6" s="20">
        <v>9250</v>
      </c>
      <c r="G6" s="21">
        <v>14090</v>
      </c>
    </row>
    <row r="7" spans="2:14" x14ac:dyDescent="0.35">
      <c r="B7" s="151" t="s">
        <v>873</v>
      </c>
      <c r="C7" s="41">
        <v>82</v>
      </c>
      <c r="D7" s="260">
        <v>9830</v>
      </c>
      <c r="E7" s="53">
        <v>15155</v>
      </c>
      <c r="F7" s="39">
        <v>11960</v>
      </c>
      <c r="G7" s="72">
        <v>18185</v>
      </c>
    </row>
    <row r="8" spans="2:14" x14ac:dyDescent="0.35">
      <c r="B8" s="151" t="s">
        <v>1698</v>
      </c>
      <c r="C8" s="38">
        <v>27</v>
      </c>
      <c r="D8" s="19">
        <v>3130</v>
      </c>
      <c r="E8" s="18">
        <v>4830</v>
      </c>
      <c r="F8" s="20">
        <v>3810</v>
      </c>
      <c r="G8" s="21">
        <v>5785</v>
      </c>
      <c r="K8" s="255"/>
      <c r="L8" s="256"/>
      <c r="M8" s="257"/>
      <c r="N8" s="258"/>
    </row>
    <row r="9" spans="2:14" x14ac:dyDescent="0.35">
      <c r="B9" s="151" t="s">
        <v>1520</v>
      </c>
      <c r="C9" s="41">
        <v>24</v>
      </c>
      <c r="D9" s="19">
        <v>2705</v>
      </c>
      <c r="E9" s="18">
        <v>4160</v>
      </c>
      <c r="F9" s="20">
        <v>3285</v>
      </c>
      <c r="G9" s="21">
        <v>4990</v>
      </c>
    </row>
    <row r="10" spans="2:14" x14ac:dyDescent="0.35">
      <c r="B10" s="151" t="s">
        <v>1166</v>
      </c>
      <c r="C10" s="41">
        <v>53</v>
      </c>
      <c r="D10" s="90">
        <v>6320</v>
      </c>
      <c r="E10" s="53">
        <v>9745</v>
      </c>
      <c r="F10" s="39">
        <v>7690</v>
      </c>
      <c r="G10" s="72">
        <v>11690</v>
      </c>
    </row>
    <row r="11" spans="2:14" x14ac:dyDescent="0.35">
      <c r="B11" s="151" t="s">
        <v>987</v>
      </c>
      <c r="C11" s="41">
        <v>86</v>
      </c>
      <c r="D11" s="19">
        <v>10785</v>
      </c>
      <c r="E11" s="18">
        <v>16590</v>
      </c>
      <c r="F11" s="20">
        <v>13105</v>
      </c>
      <c r="G11" s="43">
        <v>19970</v>
      </c>
      <c r="I11" s="262"/>
      <c r="J11" s="263"/>
      <c r="K11" s="264"/>
      <c r="L11" s="265"/>
    </row>
    <row r="12" spans="2:14" x14ac:dyDescent="0.35">
      <c r="B12" s="153" t="s">
        <v>171</v>
      </c>
      <c r="C12" s="41">
        <v>32</v>
      </c>
      <c r="D12" s="48">
        <v>3780</v>
      </c>
      <c r="E12" s="45">
        <v>5830</v>
      </c>
      <c r="F12" s="46">
        <v>4600</v>
      </c>
      <c r="G12" s="47">
        <v>6990</v>
      </c>
    </row>
    <row r="13" spans="2:14" x14ac:dyDescent="0.35">
      <c r="B13" s="153" t="s">
        <v>271</v>
      </c>
      <c r="C13" s="41">
        <v>31</v>
      </c>
      <c r="D13" s="48">
        <v>4240</v>
      </c>
      <c r="E13" s="45">
        <v>6515</v>
      </c>
      <c r="F13" s="46">
        <v>5150</v>
      </c>
      <c r="G13" s="47">
        <v>7870</v>
      </c>
    </row>
    <row r="14" spans="2:14" x14ac:dyDescent="0.35">
      <c r="B14" s="153" t="s">
        <v>563</v>
      </c>
      <c r="C14" s="41">
        <v>59</v>
      </c>
      <c r="D14" s="35">
        <v>8060</v>
      </c>
      <c r="E14" s="36">
        <v>12385</v>
      </c>
      <c r="F14" s="6">
        <v>9790</v>
      </c>
      <c r="G14" s="37">
        <v>14960</v>
      </c>
    </row>
    <row r="15" spans="2:14" x14ac:dyDescent="0.35">
      <c r="B15" s="154" t="s">
        <v>1167</v>
      </c>
      <c r="C15" s="41">
        <v>32</v>
      </c>
      <c r="D15" s="14">
        <v>4430</v>
      </c>
      <c r="E15" s="33">
        <v>6805</v>
      </c>
      <c r="F15" s="5">
        <v>5380</v>
      </c>
      <c r="G15" s="34">
        <v>8225</v>
      </c>
    </row>
    <row r="16" spans="2:14" x14ac:dyDescent="0.35">
      <c r="B16" s="154" t="s">
        <v>1230</v>
      </c>
      <c r="C16" s="41">
        <v>69</v>
      </c>
      <c r="D16" s="44">
        <v>8810</v>
      </c>
      <c r="E16" s="45">
        <v>13560</v>
      </c>
      <c r="F16" s="46">
        <v>10710</v>
      </c>
      <c r="G16" s="47">
        <v>16325</v>
      </c>
    </row>
    <row r="17" spans="2:12" x14ac:dyDescent="0.35">
      <c r="B17" s="154" t="s">
        <v>1518</v>
      </c>
      <c r="C17" s="41">
        <v>42</v>
      </c>
      <c r="D17" s="48">
        <v>5190</v>
      </c>
      <c r="E17" s="45">
        <v>7790</v>
      </c>
      <c r="F17" s="46">
        <v>6295</v>
      </c>
      <c r="G17" s="47">
        <v>9615</v>
      </c>
    </row>
    <row r="18" spans="2:12" x14ac:dyDescent="0.35">
      <c r="B18" s="154" t="s">
        <v>657</v>
      </c>
      <c r="C18" s="41">
        <v>58</v>
      </c>
      <c r="D18" s="35">
        <v>7410</v>
      </c>
      <c r="E18" s="36">
        <v>11370</v>
      </c>
      <c r="F18" s="6">
        <v>8990</v>
      </c>
      <c r="G18" s="37">
        <v>13720</v>
      </c>
    </row>
    <row r="19" spans="2:12" x14ac:dyDescent="0.35">
      <c r="B19" s="154" t="s">
        <v>1363</v>
      </c>
      <c r="C19" s="41">
        <v>42</v>
      </c>
      <c r="D19" s="52">
        <v>5250</v>
      </c>
      <c r="E19" s="53">
        <v>8115</v>
      </c>
      <c r="F19" s="39">
        <v>6385</v>
      </c>
      <c r="G19" s="40">
        <v>9740</v>
      </c>
    </row>
    <row r="20" spans="2:12" x14ac:dyDescent="0.35">
      <c r="B20" s="154" t="s">
        <v>988</v>
      </c>
      <c r="C20" s="41">
        <v>51</v>
      </c>
      <c r="D20" s="48">
        <v>6460</v>
      </c>
      <c r="E20" s="45">
        <v>9975</v>
      </c>
      <c r="F20" s="46">
        <v>7855</v>
      </c>
      <c r="G20" s="47">
        <v>11985</v>
      </c>
    </row>
    <row r="21" spans="2:12" x14ac:dyDescent="0.35">
      <c r="B21" s="154" t="s">
        <v>1519</v>
      </c>
      <c r="C21" s="41">
        <v>26</v>
      </c>
      <c r="D21" s="19">
        <v>4120</v>
      </c>
      <c r="E21" s="18">
        <v>6430</v>
      </c>
      <c r="F21" s="20">
        <v>5000</v>
      </c>
      <c r="G21" s="43">
        <v>7740</v>
      </c>
    </row>
    <row r="22" spans="2:12" x14ac:dyDescent="0.35">
      <c r="B22" s="153" t="s">
        <v>1783</v>
      </c>
      <c r="C22" s="38">
        <v>61</v>
      </c>
      <c r="D22" s="19">
        <v>7490</v>
      </c>
      <c r="E22" s="18">
        <v>11540</v>
      </c>
      <c r="F22" s="20">
        <v>9110</v>
      </c>
      <c r="G22" s="43">
        <v>13865</v>
      </c>
    </row>
    <row r="23" spans="2:12" x14ac:dyDescent="0.35">
      <c r="B23" s="153" t="s">
        <v>459</v>
      </c>
      <c r="C23" s="41">
        <v>69</v>
      </c>
      <c r="D23" s="19">
        <v>9970</v>
      </c>
      <c r="E23" s="18">
        <v>15390</v>
      </c>
      <c r="F23" s="20">
        <v>12105</v>
      </c>
      <c r="G23" s="43">
        <v>18580</v>
      </c>
      <c r="I23" s="255"/>
      <c r="J23" s="256"/>
      <c r="K23" s="257"/>
      <c r="L23" s="258"/>
    </row>
    <row r="24" spans="2:12" x14ac:dyDescent="0.35">
      <c r="B24" s="153" t="s">
        <v>1521</v>
      </c>
      <c r="C24" s="38">
        <v>37</v>
      </c>
      <c r="D24" s="19">
        <v>4630</v>
      </c>
      <c r="E24" s="18">
        <v>7130</v>
      </c>
      <c r="F24" s="20">
        <v>5630</v>
      </c>
      <c r="G24" s="43">
        <v>8575</v>
      </c>
    </row>
  </sheetData>
  <hyperlinks>
    <hyperlink ref="B5" location="'AI &amp; Robotics'!A1" display="AI &amp; Robotics"/>
    <hyperlink ref="B6" location="Capitalism!A1" display="Capitalism"/>
    <hyperlink ref="B7" location="Climate!A1" display="Climate"/>
    <hyperlink ref="B8" location="'Data Privacy + Protection'!A1" display="Data Privacy &amp; Protection"/>
    <hyperlink ref="B9" location="'Decolonising the Curriculum'!A1" display="Decolonising the Curriculum"/>
    <hyperlink ref="B10" location="Energy!A1" display="Energy"/>
    <hyperlink ref="B11" location="'Environment &amp; Sustainability'!A1" display="Environment &amp; Sustainability"/>
    <hyperlink ref="B12" location="'Gender Studies'!A1" display="Gender Studies"/>
    <hyperlink ref="B13" location="'Good Student'!A1" display="Good Student"/>
    <hyperlink ref="B14" location="'Machine Learning &amp; Data Science'!A1" display="Machine Learning &amp; Data Science"/>
    <hyperlink ref="B15" location="'Maternal-fetal Medicine'!A1" display="Maternal-fetal Medicine"/>
    <hyperlink ref="B16" location="'Mental Health'!A1" display="Mental Health"/>
    <hyperlink ref="B17" location="Nanotechnology!A1" display="Nanotechnology"/>
    <hyperlink ref="B18" location="'Network Science&amp;Complex Systems'!A1" display="Network Science &amp; Complex Systems"/>
    <hyperlink ref="B19" location="Neuroscience!A1" display="Neuroscience"/>
    <hyperlink ref="B20" location="'Petroleum Science'!A1" display="Petroleum Science"/>
    <hyperlink ref="B21" location="'Quantum Information'!A1" display="Quantum Information "/>
    <hyperlink ref="B22" location="'Race, Racism &amp; US Politics'!A1" display="Race, Racism &amp; US Politics"/>
    <hyperlink ref="B23" location="'Research M''ds &amp; Exp''tl Design'!A1" display="Research Methods &amp; Experimental Design"/>
    <hyperlink ref="B24" location="'Technology in Society'!A1" display="Technology in Society"/>
  </hyperlinks>
  <pageMargins left="0.7" right="0.7" top="0.75" bottom="0.75" header="0.3" footer="0.3"/>
  <pageSetup paperSize="9" scale="71" fitToHeight="0" orientation="landscape" horizontalDpi="1200" verticalDpi="1200" r:id="rId1"/>
  <legacy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workbookViewId="0">
      <selection activeCell="B2" sqref="B2"/>
    </sheetView>
  </sheetViews>
  <sheetFormatPr defaultRowHeight="14.5" x14ac:dyDescent="0.35"/>
  <cols>
    <col min="2" max="2" width="14.1796875" bestFit="1" customWidth="1"/>
    <col min="3" max="3" width="76.26953125" bestFit="1" customWidth="1"/>
    <col min="4" max="4" width="17.54296875" customWidth="1"/>
    <col min="8" max="8" width="11.453125" bestFit="1" customWidth="1"/>
  </cols>
  <sheetData>
    <row r="2" spans="2:8" x14ac:dyDescent="0.35">
      <c r="B2" s="2" t="s">
        <v>1770</v>
      </c>
      <c r="C2" s="2"/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9781107337879</v>
      </c>
      <c r="C6" s="42" t="s">
        <v>288</v>
      </c>
      <c r="D6" s="42" t="s">
        <v>289</v>
      </c>
      <c r="E6" s="19">
        <v>90</v>
      </c>
      <c r="F6" s="18">
        <v>140</v>
      </c>
      <c r="G6" s="20">
        <v>110</v>
      </c>
      <c r="H6" s="43">
        <v>165</v>
      </c>
    </row>
    <row r="7" spans="2:8" x14ac:dyDescent="0.35">
      <c r="B7" s="50">
        <v>9780511576638</v>
      </c>
      <c r="C7" s="42" t="s">
        <v>311</v>
      </c>
      <c r="D7" s="42" t="s">
        <v>312</v>
      </c>
      <c r="E7" s="19">
        <v>90</v>
      </c>
      <c r="F7" s="18">
        <v>140</v>
      </c>
      <c r="G7" s="20">
        <v>110</v>
      </c>
      <c r="H7" s="43">
        <v>165</v>
      </c>
    </row>
    <row r="8" spans="2:8" x14ac:dyDescent="0.35">
      <c r="B8" s="50">
        <v>9780511609749</v>
      </c>
      <c r="C8" s="42" t="s">
        <v>272</v>
      </c>
      <c r="D8" s="42" t="s">
        <v>273</v>
      </c>
      <c r="E8" s="19">
        <v>140</v>
      </c>
      <c r="F8" s="18">
        <v>215</v>
      </c>
      <c r="G8" s="20">
        <v>170</v>
      </c>
      <c r="H8" s="43">
        <v>260</v>
      </c>
    </row>
    <row r="9" spans="2:8" x14ac:dyDescent="0.35">
      <c r="B9" s="50">
        <v>9780511667053</v>
      </c>
      <c r="C9" s="12" t="s">
        <v>426</v>
      </c>
      <c r="D9" s="42" t="s">
        <v>274</v>
      </c>
      <c r="E9" s="19">
        <v>140</v>
      </c>
      <c r="F9" s="18">
        <v>215</v>
      </c>
      <c r="G9" s="20">
        <v>170</v>
      </c>
      <c r="H9" s="43">
        <v>260</v>
      </c>
    </row>
    <row r="10" spans="2:8" x14ac:dyDescent="0.35">
      <c r="B10" s="50">
        <v>9781139626965</v>
      </c>
      <c r="C10" s="104" t="s">
        <v>275</v>
      </c>
      <c r="D10" s="42" t="s">
        <v>274</v>
      </c>
      <c r="E10" s="19">
        <v>140</v>
      </c>
      <c r="F10" s="18">
        <v>215</v>
      </c>
      <c r="G10" s="20">
        <v>170</v>
      </c>
      <c r="H10" s="43">
        <v>260</v>
      </c>
    </row>
    <row r="11" spans="2:8" x14ac:dyDescent="0.35">
      <c r="B11" s="65">
        <v>9781107705869</v>
      </c>
      <c r="C11" s="12" t="s">
        <v>369</v>
      </c>
      <c r="D11" s="12" t="s">
        <v>370</v>
      </c>
      <c r="E11" s="19">
        <v>140</v>
      </c>
      <c r="F11" s="18">
        <v>215</v>
      </c>
      <c r="G11" s="20">
        <v>170</v>
      </c>
      <c r="H11" s="43">
        <v>260</v>
      </c>
    </row>
    <row r="12" spans="2:8" x14ac:dyDescent="0.35">
      <c r="B12" s="50">
        <v>9781139680356</v>
      </c>
      <c r="C12" s="42" t="s">
        <v>276</v>
      </c>
      <c r="D12" s="42" t="s">
        <v>277</v>
      </c>
      <c r="E12" s="19">
        <v>140</v>
      </c>
      <c r="F12" s="18">
        <v>215</v>
      </c>
      <c r="G12" s="20">
        <v>170</v>
      </c>
      <c r="H12" s="43">
        <v>260</v>
      </c>
    </row>
    <row r="13" spans="2:8" x14ac:dyDescent="0.35">
      <c r="B13" s="50">
        <v>9781316650431</v>
      </c>
      <c r="C13" s="42" t="s">
        <v>278</v>
      </c>
      <c r="D13" s="42" t="s">
        <v>279</v>
      </c>
      <c r="E13" s="19">
        <v>140</v>
      </c>
      <c r="F13" s="18">
        <v>215</v>
      </c>
      <c r="G13" s="20">
        <v>170</v>
      </c>
      <c r="H13" s="43">
        <v>260</v>
      </c>
    </row>
    <row r="14" spans="2:8" x14ac:dyDescent="0.35">
      <c r="B14" s="50">
        <v>9781316882276</v>
      </c>
      <c r="C14" s="104" t="s">
        <v>280</v>
      </c>
      <c r="D14" s="42" t="s">
        <v>281</v>
      </c>
      <c r="E14" s="19">
        <v>140</v>
      </c>
      <c r="F14" s="18">
        <v>215</v>
      </c>
      <c r="G14" s="20">
        <v>170</v>
      </c>
      <c r="H14" s="43">
        <v>260</v>
      </c>
    </row>
    <row r="15" spans="2:8" x14ac:dyDescent="0.35">
      <c r="B15" s="50">
        <v>9781139208833</v>
      </c>
      <c r="C15" s="42" t="s">
        <v>282</v>
      </c>
      <c r="D15" s="42" t="s">
        <v>283</v>
      </c>
      <c r="E15" s="19">
        <v>140</v>
      </c>
      <c r="F15" s="18">
        <v>215</v>
      </c>
      <c r="G15" s="20">
        <v>170</v>
      </c>
      <c r="H15" s="43">
        <v>260</v>
      </c>
    </row>
    <row r="16" spans="2:8" x14ac:dyDescent="0.35">
      <c r="B16" s="50">
        <v>9781139032896</v>
      </c>
      <c r="C16" s="104" t="s">
        <v>284</v>
      </c>
      <c r="D16" s="104" t="s">
        <v>285</v>
      </c>
      <c r="E16" s="19">
        <v>140</v>
      </c>
      <c r="F16" s="18">
        <v>215</v>
      </c>
      <c r="G16" s="20">
        <v>170</v>
      </c>
      <c r="H16" s="43">
        <v>260</v>
      </c>
    </row>
    <row r="17" spans="2:8" x14ac:dyDescent="0.35">
      <c r="B17" s="50">
        <v>9781107279179</v>
      </c>
      <c r="C17" s="42" t="s">
        <v>286</v>
      </c>
      <c r="D17" s="42" t="s">
        <v>287</v>
      </c>
      <c r="E17" s="19">
        <v>140</v>
      </c>
      <c r="F17" s="18">
        <v>215</v>
      </c>
      <c r="G17" s="20">
        <v>170</v>
      </c>
      <c r="H17" s="43">
        <v>260</v>
      </c>
    </row>
    <row r="18" spans="2:8" x14ac:dyDescent="0.35">
      <c r="B18" s="50">
        <v>9781139565462</v>
      </c>
      <c r="C18" s="104" t="s">
        <v>290</v>
      </c>
      <c r="D18" s="42" t="s">
        <v>291</v>
      </c>
      <c r="E18" s="19">
        <v>140</v>
      </c>
      <c r="F18" s="18">
        <v>215</v>
      </c>
      <c r="G18" s="20">
        <v>170</v>
      </c>
      <c r="H18" s="43">
        <v>260</v>
      </c>
    </row>
    <row r="19" spans="2:8" x14ac:dyDescent="0.35">
      <c r="B19" s="50">
        <v>9781316422250</v>
      </c>
      <c r="C19" s="42" t="s">
        <v>292</v>
      </c>
      <c r="D19" s="42" t="s">
        <v>293</v>
      </c>
      <c r="E19" s="19">
        <v>140</v>
      </c>
      <c r="F19" s="18">
        <v>215</v>
      </c>
      <c r="G19" s="20">
        <v>170</v>
      </c>
      <c r="H19" s="43">
        <v>260</v>
      </c>
    </row>
    <row r="20" spans="2:8" x14ac:dyDescent="0.35">
      <c r="B20" s="50">
        <v>9781316676103</v>
      </c>
      <c r="C20" s="42" t="s">
        <v>294</v>
      </c>
      <c r="D20" s="42" t="s">
        <v>295</v>
      </c>
      <c r="E20" s="19">
        <v>140</v>
      </c>
      <c r="F20" s="18">
        <v>215</v>
      </c>
      <c r="G20" s="20">
        <v>170</v>
      </c>
      <c r="H20" s="43">
        <v>260</v>
      </c>
    </row>
    <row r="21" spans="2:8" x14ac:dyDescent="0.35">
      <c r="B21" s="50">
        <v>9780511760228</v>
      </c>
      <c r="C21" s="42" t="s">
        <v>296</v>
      </c>
      <c r="D21" s="42" t="s">
        <v>295</v>
      </c>
      <c r="E21" s="19">
        <v>140</v>
      </c>
      <c r="F21" s="18">
        <v>215</v>
      </c>
      <c r="G21" s="20">
        <v>170</v>
      </c>
      <c r="H21" s="43">
        <v>260</v>
      </c>
    </row>
    <row r="22" spans="2:8" x14ac:dyDescent="0.35">
      <c r="B22" s="50">
        <v>9781107587915</v>
      </c>
      <c r="C22" s="32" t="s">
        <v>297</v>
      </c>
      <c r="D22" s="42" t="s">
        <v>298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50">
        <v>9780511816543</v>
      </c>
      <c r="C23" s="118" t="s">
        <v>299</v>
      </c>
      <c r="D23" s="42" t="s">
        <v>300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50">
        <v>9780511816567</v>
      </c>
      <c r="C24" s="32" t="s">
        <v>301</v>
      </c>
      <c r="D24" s="42" t="s">
        <v>302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50">
        <v>9781139003865</v>
      </c>
      <c r="C25" s="32" t="s">
        <v>303</v>
      </c>
      <c r="D25" s="42" t="s">
        <v>304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50">
        <v>9781316779521</v>
      </c>
      <c r="C26" s="118" t="s">
        <v>305</v>
      </c>
      <c r="D26" s="104" t="s">
        <v>306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50">
        <v>9781139175944</v>
      </c>
      <c r="C27" s="118" t="s">
        <v>307</v>
      </c>
      <c r="D27" s="42" t="s">
        <v>308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50">
        <v>9781316535943</v>
      </c>
      <c r="C28" s="118" t="s">
        <v>309</v>
      </c>
      <c r="D28" s="42" t="s">
        <v>310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50">
        <v>9781108149976</v>
      </c>
      <c r="C29" s="118" t="s">
        <v>313</v>
      </c>
      <c r="D29" s="42" t="s">
        <v>314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50">
        <v>9781316677193</v>
      </c>
      <c r="C30" s="118" t="s">
        <v>315</v>
      </c>
      <c r="D30" s="42" t="s">
        <v>316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50">
        <v>9781108140515</v>
      </c>
      <c r="C31" s="32" t="s">
        <v>317</v>
      </c>
      <c r="D31" s="42" t="s">
        <v>321</v>
      </c>
      <c r="E31" s="19">
        <v>140</v>
      </c>
      <c r="F31" s="18">
        <v>215</v>
      </c>
      <c r="G31" s="20">
        <v>170</v>
      </c>
      <c r="H31" s="43">
        <v>260</v>
      </c>
    </row>
    <row r="32" spans="2:8" s="1" customFormat="1" x14ac:dyDescent="0.35">
      <c r="B32" s="50">
        <v>9780511712081</v>
      </c>
      <c r="C32" s="42" t="s">
        <v>318</v>
      </c>
      <c r="D32" s="42" t="s">
        <v>125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95">
        <v>9781316338575</v>
      </c>
      <c r="C33" s="109" t="s">
        <v>319</v>
      </c>
      <c r="D33" s="91" t="s">
        <v>320</v>
      </c>
      <c r="E33" s="96">
        <v>140</v>
      </c>
      <c r="F33" s="97">
        <v>215</v>
      </c>
      <c r="G33" s="98">
        <v>170</v>
      </c>
      <c r="H33" s="103">
        <v>260</v>
      </c>
    </row>
    <row r="34" spans="2:8" x14ac:dyDescent="0.35">
      <c r="B34" s="207">
        <v>9781108377577</v>
      </c>
      <c r="C34" s="208" t="s">
        <v>1787</v>
      </c>
      <c r="D34" s="232" t="s">
        <v>1788</v>
      </c>
      <c r="E34" s="96">
        <v>140</v>
      </c>
      <c r="F34" s="97">
        <v>215</v>
      </c>
      <c r="G34" s="98">
        <v>170</v>
      </c>
      <c r="H34" s="103">
        <v>260</v>
      </c>
    </row>
    <row r="35" spans="2:8" x14ac:dyDescent="0.35">
      <c r="B35" s="207">
        <v>9781108804783</v>
      </c>
      <c r="C35" s="208" t="s">
        <v>1789</v>
      </c>
      <c r="D35" s="208" t="s">
        <v>1415</v>
      </c>
      <c r="E35" s="96">
        <v>140</v>
      </c>
      <c r="F35" s="97">
        <v>215</v>
      </c>
      <c r="G35" s="98">
        <v>170</v>
      </c>
      <c r="H35" s="103">
        <v>260</v>
      </c>
    </row>
    <row r="36" spans="2:8" x14ac:dyDescent="0.35">
      <c r="B36" s="207">
        <v>9781108569149</v>
      </c>
      <c r="C36" s="208" t="s">
        <v>1790</v>
      </c>
      <c r="D36" s="208" t="s">
        <v>332</v>
      </c>
      <c r="E36" s="96">
        <v>140</v>
      </c>
      <c r="F36" s="97">
        <v>215</v>
      </c>
      <c r="G36" s="98">
        <v>170</v>
      </c>
      <c r="H36" s="103">
        <v>260</v>
      </c>
    </row>
    <row r="37" spans="2:8" x14ac:dyDescent="0.35">
      <c r="B37" s="102"/>
      <c r="C37" s="108"/>
      <c r="D37" s="91"/>
      <c r="E37" s="96">
        <f>SUM(Table13[GBP])</f>
        <v>4240</v>
      </c>
      <c r="F37" s="97">
        <f>SUM(Table13[USD])</f>
        <v>6515</v>
      </c>
      <c r="G37" s="98">
        <f>SUM(Table13[EUR])</f>
        <v>5150</v>
      </c>
      <c r="H37" s="103">
        <f>SUBTOTAL(109,Table13[AUD])</f>
        <v>7870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5"/>
  <sheetViews>
    <sheetView workbookViewId="0">
      <selection activeCell="B2" sqref="B2"/>
    </sheetView>
  </sheetViews>
  <sheetFormatPr defaultRowHeight="14.5" x14ac:dyDescent="0.35"/>
  <cols>
    <col min="2" max="2" width="15.7265625" customWidth="1"/>
    <col min="3" max="3" width="81.7265625" bestFit="1" customWidth="1"/>
    <col min="4" max="4" width="20.453125" customWidth="1"/>
    <col min="5" max="5" width="8" bestFit="1" customWidth="1"/>
    <col min="8" max="8" width="12.453125" bestFit="1" customWidth="1"/>
    <col min="9" max="9" width="7.7265625" customWidth="1"/>
  </cols>
  <sheetData>
    <row r="2" spans="2:8" x14ac:dyDescent="0.35">
      <c r="B2" s="2" t="s">
        <v>1771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9781139035613</v>
      </c>
      <c r="C6" s="32" t="s">
        <v>642</v>
      </c>
      <c r="D6" s="32" t="s">
        <v>643</v>
      </c>
      <c r="E6" s="19">
        <v>90</v>
      </c>
      <c r="F6" s="18">
        <v>140</v>
      </c>
      <c r="G6" s="20">
        <v>110</v>
      </c>
      <c r="H6" s="43">
        <v>165</v>
      </c>
    </row>
    <row r="7" spans="2:8" x14ac:dyDescent="0.35">
      <c r="B7" s="50">
        <v>9780511921803</v>
      </c>
      <c r="C7" s="32" t="s">
        <v>646</v>
      </c>
      <c r="D7" s="32" t="s">
        <v>647</v>
      </c>
      <c r="E7" s="19">
        <v>90</v>
      </c>
      <c r="F7" s="18">
        <v>140</v>
      </c>
      <c r="G7" s="20">
        <v>110</v>
      </c>
      <c r="H7" s="43">
        <v>165</v>
      </c>
    </row>
    <row r="8" spans="2:8" x14ac:dyDescent="0.35">
      <c r="B8" s="50">
        <v>9780511791635</v>
      </c>
      <c r="C8" s="32" t="s">
        <v>638</v>
      </c>
      <c r="D8" s="32" t="s">
        <v>639</v>
      </c>
      <c r="E8" s="19">
        <v>90</v>
      </c>
      <c r="F8" s="18">
        <v>140</v>
      </c>
      <c r="G8" s="20">
        <v>110</v>
      </c>
      <c r="H8" s="43">
        <v>165</v>
      </c>
    </row>
    <row r="9" spans="2:8" x14ac:dyDescent="0.35">
      <c r="B9" s="50">
        <v>9781139879354</v>
      </c>
      <c r="C9" s="118" t="s">
        <v>568</v>
      </c>
      <c r="D9" s="32" t="s">
        <v>569</v>
      </c>
      <c r="E9" s="19">
        <v>90</v>
      </c>
      <c r="F9" s="18">
        <v>140</v>
      </c>
      <c r="G9" s="20">
        <v>110</v>
      </c>
      <c r="H9" s="43">
        <v>165</v>
      </c>
    </row>
    <row r="10" spans="2:8" x14ac:dyDescent="0.35">
      <c r="B10" s="50">
        <v>9781316451090</v>
      </c>
      <c r="C10" s="119" t="s">
        <v>377</v>
      </c>
      <c r="D10" s="32" t="s">
        <v>378</v>
      </c>
      <c r="E10" s="19">
        <v>140</v>
      </c>
      <c r="F10" s="18">
        <v>215</v>
      </c>
      <c r="G10" s="20">
        <v>170</v>
      </c>
      <c r="H10" s="43">
        <v>260</v>
      </c>
    </row>
    <row r="11" spans="2:8" x14ac:dyDescent="0.35">
      <c r="B11" s="50">
        <v>9781107338548</v>
      </c>
      <c r="C11" s="27" t="s">
        <v>572</v>
      </c>
      <c r="D11" s="32" t="s">
        <v>573</v>
      </c>
      <c r="E11" s="19">
        <v>140</v>
      </c>
      <c r="F11" s="18">
        <v>215</v>
      </c>
      <c r="G11" s="20">
        <v>170</v>
      </c>
      <c r="H11" s="43">
        <v>260</v>
      </c>
    </row>
    <row r="12" spans="2:8" x14ac:dyDescent="0.35">
      <c r="B12" s="50">
        <v>9780511800474</v>
      </c>
      <c r="C12" s="32" t="s">
        <v>651</v>
      </c>
      <c r="D12" s="32" t="s">
        <v>652</v>
      </c>
      <c r="E12" s="19">
        <v>140</v>
      </c>
      <c r="F12" s="18">
        <v>215</v>
      </c>
      <c r="G12" s="20">
        <v>170</v>
      </c>
      <c r="H12" s="43">
        <v>260</v>
      </c>
    </row>
    <row r="13" spans="2:8" x14ac:dyDescent="0.35">
      <c r="B13" s="50">
        <v>9781316882177</v>
      </c>
      <c r="C13" s="118" t="s">
        <v>576</v>
      </c>
      <c r="D13" s="32" t="s">
        <v>577</v>
      </c>
      <c r="E13" s="19">
        <v>140</v>
      </c>
      <c r="F13" s="18">
        <v>215</v>
      </c>
      <c r="G13" s="20">
        <v>170</v>
      </c>
      <c r="H13" s="43">
        <v>260</v>
      </c>
    </row>
    <row r="14" spans="2:8" x14ac:dyDescent="0.35">
      <c r="B14" s="50">
        <v>9781316418321</v>
      </c>
      <c r="C14" s="32" t="s">
        <v>597</v>
      </c>
      <c r="D14" s="32" t="s">
        <v>598</v>
      </c>
      <c r="E14" s="19">
        <v>140</v>
      </c>
      <c r="F14" s="18">
        <v>215</v>
      </c>
      <c r="G14" s="20">
        <v>170</v>
      </c>
      <c r="H14" s="43">
        <v>260</v>
      </c>
    </row>
    <row r="15" spans="2:8" x14ac:dyDescent="0.35">
      <c r="B15" s="50">
        <v>9781107415805</v>
      </c>
      <c r="C15" s="32" t="s">
        <v>628</v>
      </c>
      <c r="D15" s="32" t="s">
        <v>629</v>
      </c>
      <c r="E15" s="19">
        <v>140</v>
      </c>
      <c r="F15" s="18">
        <v>215</v>
      </c>
      <c r="G15" s="20">
        <v>170</v>
      </c>
      <c r="H15" s="43">
        <v>260</v>
      </c>
    </row>
    <row r="16" spans="2:8" x14ac:dyDescent="0.35">
      <c r="B16" s="50">
        <v>9781139025805</v>
      </c>
      <c r="C16" s="42" t="s">
        <v>636</v>
      </c>
      <c r="D16" s="42" t="s">
        <v>637</v>
      </c>
      <c r="E16" s="19">
        <v>140</v>
      </c>
      <c r="F16" s="18">
        <v>215</v>
      </c>
      <c r="G16" s="20">
        <v>170</v>
      </c>
      <c r="H16" s="43">
        <v>260</v>
      </c>
    </row>
    <row r="17" spans="2:8" x14ac:dyDescent="0.35">
      <c r="B17" s="50">
        <v>9781139344203</v>
      </c>
      <c r="C17" s="42" t="s">
        <v>528</v>
      </c>
      <c r="D17" s="42" t="s">
        <v>529</v>
      </c>
      <c r="E17" s="19">
        <v>140</v>
      </c>
      <c r="F17" s="18">
        <v>215</v>
      </c>
      <c r="G17" s="20">
        <v>170</v>
      </c>
      <c r="H17" s="43">
        <v>260</v>
      </c>
    </row>
    <row r="18" spans="2:8" x14ac:dyDescent="0.35">
      <c r="B18" s="50">
        <v>9781107295360</v>
      </c>
      <c r="C18" s="42" t="s">
        <v>616</v>
      </c>
      <c r="D18" s="42" t="s">
        <v>617</v>
      </c>
      <c r="E18" s="19">
        <v>140</v>
      </c>
      <c r="F18" s="18">
        <v>215</v>
      </c>
      <c r="G18" s="20">
        <v>170</v>
      </c>
      <c r="H18" s="43">
        <v>260</v>
      </c>
    </row>
    <row r="19" spans="2:8" x14ac:dyDescent="0.35">
      <c r="B19" s="50">
        <v>9780511984679</v>
      </c>
      <c r="C19" s="42" t="s">
        <v>542</v>
      </c>
      <c r="D19" s="42" t="s">
        <v>543</v>
      </c>
      <c r="E19" s="19">
        <v>140</v>
      </c>
      <c r="F19" s="18">
        <v>215</v>
      </c>
      <c r="G19" s="20">
        <v>170</v>
      </c>
      <c r="H19" s="43">
        <v>260</v>
      </c>
    </row>
    <row r="20" spans="2:8" x14ac:dyDescent="0.35">
      <c r="B20" s="50">
        <v>9781316476840</v>
      </c>
      <c r="C20" s="42" t="s">
        <v>599</v>
      </c>
      <c r="D20" s="42" t="s">
        <v>600</v>
      </c>
      <c r="E20" s="19">
        <v>140</v>
      </c>
      <c r="F20" s="18">
        <v>215</v>
      </c>
      <c r="G20" s="20">
        <v>170</v>
      </c>
      <c r="H20" s="43">
        <v>260</v>
      </c>
    </row>
    <row r="21" spans="2:8" x14ac:dyDescent="0.35">
      <c r="B21" s="50">
        <v>9781316162750</v>
      </c>
      <c r="C21" s="42" t="s">
        <v>607</v>
      </c>
      <c r="D21" s="42" t="s">
        <v>608</v>
      </c>
      <c r="E21" s="19">
        <v>140</v>
      </c>
      <c r="F21" s="18">
        <v>215</v>
      </c>
      <c r="G21" s="20">
        <v>170</v>
      </c>
      <c r="H21" s="43">
        <v>260</v>
      </c>
    </row>
    <row r="22" spans="2:8" x14ac:dyDescent="0.35">
      <c r="B22" s="50">
        <v>9781139025751</v>
      </c>
      <c r="C22" s="42" t="s">
        <v>623</v>
      </c>
      <c r="D22" s="42" t="s">
        <v>390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50">
        <v>9780511803161</v>
      </c>
      <c r="C23" s="42" t="s">
        <v>650</v>
      </c>
      <c r="D23" s="42" t="s">
        <v>556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50">
        <v>9780511794308</v>
      </c>
      <c r="C24" s="42" t="s">
        <v>640</v>
      </c>
      <c r="D24" s="42" t="s">
        <v>641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50">
        <v>9781108646185</v>
      </c>
      <c r="C25" s="42" t="s">
        <v>339</v>
      </c>
      <c r="D25" s="42" t="s">
        <v>570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50">
        <v>9781316576533</v>
      </c>
      <c r="C26" s="42" t="s">
        <v>595</v>
      </c>
      <c r="D26" s="42" t="s">
        <v>596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50">
        <v>9781139046671</v>
      </c>
      <c r="C27" s="42" t="s">
        <v>603</v>
      </c>
      <c r="D27" s="42" t="s">
        <v>604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50">
        <v>9781107741973</v>
      </c>
      <c r="C28" s="42" t="s">
        <v>624</v>
      </c>
      <c r="D28" s="42" t="s">
        <v>625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50">
        <v>9781107587991</v>
      </c>
      <c r="C29" s="42" t="s">
        <v>626</v>
      </c>
      <c r="D29" s="42" t="s">
        <v>627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50">
        <v>9781108562461</v>
      </c>
      <c r="C30" s="42" t="s">
        <v>350</v>
      </c>
      <c r="D30" s="42" t="s">
        <v>351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50">
        <v>9781108380690</v>
      </c>
      <c r="C31" s="104" t="s">
        <v>340</v>
      </c>
      <c r="D31" s="42" t="s">
        <v>571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13">
        <v>9781316584460</v>
      </c>
      <c r="C32" s="42" t="s">
        <v>591</v>
      </c>
      <c r="D32" s="42" t="s">
        <v>592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13">
        <v>9781139029834</v>
      </c>
      <c r="C33" s="42" t="s">
        <v>587</v>
      </c>
      <c r="D33" s="42" t="s">
        <v>588</v>
      </c>
      <c r="E33" s="19">
        <v>140</v>
      </c>
      <c r="F33" s="18">
        <v>215</v>
      </c>
      <c r="G33" s="20">
        <v>170</v>
      </c>
      <c r="H33" s="43">
        <v>260</v>
      </c>
    </row>
    <row r="34" spans="2:8" x14ac:dyDescent="0.35">
      <c r="B34" s="13">
        <v>9781139058940</v>
      </c>
      <c r="C34" s="42" t="s">
        <v>634</v>
      </c>
      <c r="D34" s="42" t="s">
        <v>635</v>
      </c>
      <c r="E34" s="19">
        <v>140</v>
      </c>
      <c r="F34" s="18">
        <v>215</v>
      </c>
      <c r="G34" s="20">
        <v>170</v>
      </c>
      <c r="H34" s="43">
        <v>260</v>
      </c>
    </row>
    <row r="35" spans="2:8" x14ac:dyDescent="0.35">
      <c r="B35" s="13">
        <v>9781108297806</v>
      </c>
      <c r="C35" s="104" t="s">
        <v>578</v>
      </c>
      <c r="D35" s="42" t="s">
        <v>579</v>
      </c>
      <c r="E35" s="19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13">
        <v>9781316544778</v>
      </c>
      <c r="C36" s="42" t="s">
        <v>363</v>
      </c>
      <c r="D36" s="42" t="s">
        <v>364</v>
      </c>
      <c r="E36" s="19">
        <v>140</v>
      </c>
      <c r="F36" s="18">
        <v>215</v>
      </c>
      <c r="G36" s="20">
        <v>170</v>
      </c>
      <c r="H36" s="43">
        <v>260</v>
      </c>
    </row>
    <row r="37" spans="2:8" x14ac:dyDescent="0.35">
      <c r="B37" s="13">
        <v>9781108231596</v>
      </c>
      <c r="C37" s="12" t="s">
        <v>580</v>
      </c>
      <c r="D37" s="42" t="s">
        <v>581</v>
      </c>
      <c r="E37" s="19">
        <v>140</v>
      </c>
      <c r="F37" s="18">
        <v>215</v>
      </c>
      <c r="G37" s="20">
        <v>170</v>
      </c>
      <c r="H37" s="43">
        <v>260</v>
      </c>
    </row>
    <row r="38" spans="2:8" x14ac:dyDescent="0.35">
      <c r="B38" s="13">
        <v>9781108627771</v>
      </c>
      <c r="C38" s="104" t="s">
        <v>574</v>
      </c>
      <c r="D38" s="42" t="s">
        <v>575</v>
      </c>
      <c r="E38" s="19">
        <v>140</v>
      </c>
      <c r="F38" s="18">
        <v>215</v>
      </c>
      <c r="G38" s="20">
        <v>170</v>
      </c>
      <c r="H38" s="43">
        <v>260</v>
      </c>
    </row>
    <row r="39" spans="2:8" x14ac:dyDescent="0.35">
      <c r="B39" s="13">
        <v>9781139051699</v>
      </c>
      <c r="C39" s="42" t="s">
        <v>589</v>
      </c>
      <c r="D39" s="42" t="s">
        <v>478</v>
      </c>
      <c r="E39" s="19">
        <v>140</v>
      </c>
      <c r="F39" s="18">
        <v>215</v>
      </c>
      <c r="G39" s="20">
        <v>170</v>
      </c>
      <c r="H39" s="43">
        <v>260</v>
      </c>
    </row>
    <row r="40" spans="2:8" x14ac:dyDescent="0.35">
      <c r="B40" s="13">
        <v>9781316338599</v>
      </c>
      <c r="C40" s="12" t="s">
        <v>360</v>
      </c>
      <c r="D40" s="42" t="s">
        <v>361</v>
      </c>
      <c r="E40" s="19">
        <v>140</v>
      </c>
      <c r="F40" s="18">
        <v>215</v>
      </c>
      <c r="G40" s="20">
        <v>170</v>
      </c>
      <c r="H40" s="43">
        <v>260</v>
      </c>
    </row>
    <row r="41" spans="2:8" x14ac:dyDescent="0.35">
      <c r="B41" s="13">
        <v>9781316339831</v>
      </c>
      <c r="C41" s="42" t="s">
        <v>612</v>
      </c>
      <c r="D41" s="42" t="s">
        <v>613</v>
      </c>
      <c r="E41" s="19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13">
        <v>9781139176224</v>
      </c>
      <c r="C42" s="42" t="s">
        <v>632</v>
      </c>
      <c r="D42" s="42" t="s">
        <v>633</v>
      </c>
      <c r="E42" s="19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13">
        <v>9780511809682</v>
      </c>
      <c r="C43" s="42" t="s">
        <v>655</v>
      </c>
      <c r="D43" s="42" t="s">
        <v>656</v>
      </c>
      <c r="E43" s="19">
        <v>140</v>
      </c>
      <c r="F43" s="18">
        <v>215</v>
      </c>
      <c r="G43" s="20">
        <v>170</v>
      </c>
      <c r="H43" s="43">
        <v>260</v>
      </c>
    </row>
    <row r="44" spans="2:8" x14ac:dyDescent="0.35">
      <c r="B44" s="13">
        <v>9780511761362</v>
      </c>
      <c r="C44" s="42" t="s">
        <v>648</v>
      </c>
      <c r="D44" s="42" t="s">
        <v>649</v>
      </c>
      <c r="E44" s="19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13">
        <v>9780511627217</v>
      </c>
      <c r="C45" s="42" t="s">
        <v>653</v>
      </c>
      <c r="D45" s="42" t="s">
        <v>654</v>
      </c>
      <c r="E45" s="19">
        <v>140</v>
      </c>
      <c r="F45" s="18">
        <v>215</v>
      </c>
      <c r="G45" s="20">
        <v>170</v>
      </c>
      <c r="H45" s="43">
        <v>260</v>
      </c>
    </row>
    <row r="46" spans="2:8" x14ac:dyDescent="0.35">
      <c r="B46" s="13">
        <v>9781107337862</v>
      </c>
      <c r="C46" s="42" t="s">
        <v>610</v>
      </c>
      <c r="D46" s="42" t="s">
        <v>611</v>
      </c>
      <c r="E46" s="19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13">
        <v>9781108644181</v>
      </c>
      <c r="C47" s="42" t="s">
        <v>566</v>
      </c>
      <c r="D47" s="42" t="s">
        <v>567</v>
      </c>
      <c r="E47" s="19">
        <v>140</v>
      </c>
      <c r="F47" s="18">
        <v>215</v>
      </c>
      <c r="G47" s="20">
        <v>170</v>
      </c>
      <c r="H47" s="43">
        <v>260</v>
      </c>
    </row>
    <row r="48" spans="2:8" x14ac:dyDescent="0.35">
      <c r="B48" s="13">
        <v>9780511811357</v>
      </c>
      <c r="C48" s="42" t="s">
        <v>557</v>
      </c>
      <c r="D48" s="42" t="s">
        <v>558</v>
      </c>
      <c r="E48" s="19">
        <v>140</v>
      </c>
      <c r="F48" s="18">
        <v>215</v>
      </c>
      <c r="G48" s="20">
        <v>170</v>
      </c>
      <c r="H48" s="43">
        <v>260</v>
      </c>
    </row>
    <row r="49" spans="2:8" x14ac:dyDescent="0.35">
      <c r="B49" s="13">
        <v>9781316471104</v>
      </c>
      <c r="C49" s="42" t="s">
        <v>601</v>
      </c>
      <c r="D49" s="42" t="s">
        <v>602</v>
      </c>
      <c r="E49" s="19">
        <v>140</v>
      </c>
      <c r="F49" s="18">
        <v>215</v>
      </c>
      <c r="G49" s="20">
        <v>170</v>
      </c>
      <c r="H49" s="43">
        <v>260</v>
      </c>
    </row>
    <row r="50" spans="2:8" x14ac:dyDescent="0.35">
      <c r="B50" s="13">
        <v>9780511975509</v>
      </c>
      <c r="C50" s="42" t="s">
        <v>644</v>
      </c>
      <c r="D50" s="42" t="s">
        <v>645</v>
      </c>
      <c r="E50" s="19">
        <v>140</v>
      </c>
      <c r="F50" s="18">
        <v>215</v>
      </c>
      <c r="G50" s="20">
        <v>170</v>
      </c>
      <c r="H50" s="43">
        <v>260</v>
      </c>
    </row>
    <row r="51" spans="2:8" x14ac:dyDescent="0.35">
      <c r="B51" s="13">
        <v>9781139236003</v>
      </c>
      <c r="C51" s="42" t="s">
        <v>352</v>
      </c>
      <c r="D51" s="42" t="s">
        <v>353</v>
      </c>
      <c r="E51" s="19">
        <v>140</v>
      </c>
      <c r="F51" s="18">
        <v>215</v>
      </c>
      <c r="G51" s="20">
        <v>170</v>
      </c>
      <c r="H51" s="43">
        <v>260</v>
      </c>
    </row>
    <row r="52" spans="2:8" x14ac:dyDescent="0.35">
      <c r="B52" s="13">
        <v>9781107706804</v>
      </c>
      <c r="C52" s="42" t="s">
        <v>389</v>
      </c>
      <c r="D52" s="42" t="s">
        <v>620</v>
      </c>
      <c r="E52" s="19">
        <v>140</v>
      </c>
      <c r="F52" s="18">
        <v>215</v>
      </c>
      <c r="G52" s="20">
        <v>170</v>
      </c>
      <c r="H52" s="43">
        <v>260</v>
      </c>
    </row>
    <row r="53" spans="2:8" x14ac:dyDescent="0.35">
      <c r="B53" s="163">
        <v>9781108528986</v>
      </c>
      <c r="C53" s="38" t="s">
        <v>584</v>
      </c>
      <c r="D53" s="42" t="s">
        <v>585</v>
      </c>
      <c r="E53" s="19">
        <v>140</v>
      </c>
      <c r="F53" s="18">
        <v>215</v>
      </c>
      <c r="G53" s="20">
        <v>170</v>
      </c>
      <c r="H53" s="43">
        <v>260</v>
      </c>
    </row>
    <row r="54" spans="2:8" x14ac:dyDescent="0.35">
      <c r="B54" s="195">
        <v>9781108120241</v>
      </c>
      <c r="C54" s="12" t="s">
        <v>362</v>
      </c>
      <c r="D54" s="42" t="s">
        <v>314</v>
      </c>
      <c r="E54" s="19">
        <v>140</v>
      </c>
      <c r="F54" s="18">
        <v>215</v>
      </c>
      <c r="G54" s="20">
        <v>170</v>
      </c>
      <c r="H54" s="43">
        <v>260</v>
      </c>
    </row>
    <row r="55" spans="2:8" x14ac:dyDescent="0.35">
      <c r="B55" s="13">
        <v>9780511762321</v>
      </c>
      <c r="C55" s="42" t="s">
        <v>621</v>
      </c>
      <c r="D55" s="42" t="s">
        <v>622</v>
      </c>
      <c r="E55" s="19">
        <v>140</v>
      </c>
      <c r="F55" s="18">
        <v>215</v>
      </c>
      <c r="G55" s="20">
        <v>170</v>
      </c>
      <c r="H55" s="43">
        <v>260</v>
      </c>
    </row>
    <row r="56" spans="2:8" x14ac:dyDescent="0.35">
      <c r="B56" s="13">
        <v>9781139042918</v>
      </c>
      <c r="C56" s="42" t="s">
        <v>538</v>
      </c>
      <c r="D56" s="42" t="s">
        <v>539</v>
      </c>
      <c r="E56" s="19">
        <v>140</v>
      </c>
      <c r="F56" s="18">
        <v>215</v>
      </c>
      <c r="G56" s="20">
        <v>170</v>
      </c>
      <c r="H56" s="43">
        <v>260</v>
      </c>
    </row>
    <row r="57" spans="2:8" x14ac:dyDescent="0.35">
      <c r="B57" s="13">
        <v>9781139084789</v>
      </c>
      <c r="C57" s="42" t="s">
        <v>618</v>
      </c>
      <c r="D57" s="42" t="s">
        <v>619</v>
      </c>
      <c r="E57" s="19">
        <v>140</v>
      </c>
      <c r="F57" s="18">
        <v>215</v>
      </c>
      <c r="G57" s="20">
        <v>170</v>
      </c>
      <c r="H57" s="43">
        <v>260</v>
      </c>
    </row>
    <row r="58" spans="2:8" x14ac:dyDescent="0.35">
      <c r="B58" s="13">
        <v>9781139088510</v>
      </c>
      <c r="C58" s="42" t="s">
        <v>630</v>
      </c>
      <c r="D58" s="42" t="s">
        <v>631</v>
      </c>
      <c r="E58" s="19">
        <v>140</v>
      </c>
      <c r="F58" s="18">
        <v>215</v>
      </c>
      <c r="G58" s="20">
        <v>170</v>
      </c>
      <c r="H58" s="43">
        <v>260</v>
      </c>
    </row>
    <row r="59" spans="2:8" x14ac:dyDescent="0.35">
      <c r="B59" s="13">
        <v>9781316104514</v>
      </c>
      <c r="C59" s="42" t="s">
        <v>614</v>
      </c>
      <c r="D59" s="42" t="s">
        <v>615</v>
      </c>
      <c r="E59" s="19">
        <v>140</v>
      </c>
      <c r="F59" s="18">
        <v>215</v>
      </c>
      <c r="G59" s="20">
        <v>170</v>
      </c>
      <c r="H59" s="43">
        <v>260</v>
      </c>
    </row>
    <row r="60" spans="2:8" x14ac:dyDescent="0.35">
      <c r="B60" s="13">
        <v>9781316084205</v>
      </c>
      <c r="C60" s="42" t="s">
        <v>593</v>
      </c>
      <c r="D60" s="42" t="s">
        <v>594</v>
      </c>
      <c r="E60" s="19">
        <v>140</v>
      </c>
      <c r="F60" s="18">
        <v>215</v>
      </c>
      <c r="G60" s="20">
        <v>170</v>
      </c>
      <c r="H60" s="43">
        <v>260</v>
      </c>
    </row>
    <row r="61" spans="2:8" x14ac:dyDescent="0.35">
      <c r="B61" s="13">
        <v>9781107286184</v>
      </c>
      <c r="C61" s="82" t="s">
        <v>582</v>
      </c>
      <c r="D61" s="49" t="s">
        <v>583</v>
      </c>
      <c r="E61" s="19">
        <v>140</v>
      </c>
      <c r="F61" s="18">
        <v>215</v>
      </c>
      <c r="G61" s="20">
        <v>170</v>
      </c>
      <c r="H61" s="43">
        <v>260</v>
      </c>
    </row>
    <row r="62" spans="2:8" x14ac:dyDescent="0.35">
      <c r="B62" s="13">
        <v>9781139565868</v>
      </c>
      <c r="C62" s="42" t="s">
        <v>605</v>
      </c>
      <c r="D62" s="42" t="s">
        <v>606</v>
      </c>
      <c r="E62" s="19">
        <v>140</v>
      </c>
      <c r="F62" s="18">
        <v>215</v>
      </c>
      <c r="G62" s="20">
        <v>170</v>
      </c>
      <c r="H62" s="43">
        <v>260</v>
      </c>
    </row>
    <row r="63" spans="2:8" x14ac:dyDescent="0.35">
      <c r="B63" s="13">
        <v>9781108592703</v>
      </c>
      <c r="C63" s="49" t="s">
        <v>564</v>
      </c>
      <c r="D63" s="49" t="s">
        <v>565</v>
      </c>
      <c r="E63" s="19">
        <v>140</v>
      </c>
      <c r="F63" s="18">
        <v>215</v>
      </c>
      <c r="G63" s="20">
        <v>170</v>
      </c>
      <c r="H63" s="43">
        <v>260</v>
      </c>
    </row>
    <row r="64" spans="2:8" x14ac:dyDescent="0.35">
      <c r="B64" s="120">
        <v>9781107298019</v>
      </c>
      <c r="C64" s="91" t="s">
        <v>514</v>
      </c>
      <c r="D64" s="91" t="s">
        <v>515</v>
      </c>
      <c r="E64" s="96">
        <v>140</v>
      </c>
      <c r="F64" s="97">
        <v>215</v>
      </c>
      <c r="G64" s="98">
        <v>170</v>
      </c>
      <c r="H64" s="103">
        <v>260</v>
      </c>
    </row>
    <row r="65" spans="2:8" x14ac:dyDescent="0.35">
      <c r="B65" s="122"/>
      <c r="C65" s="54"/>
      <c r="D65" s="91"/>
      <c r="E65" s="96">
        <f>SUM(Table14[GBP])</f>
        <v>8060</v>
      </c>
      <c r="F65" s="97">
        <f>SUM(Table14[USD])</f>
        <v>12385</v>
      </c>
      <c r="G65" s="98">
        <f>SUM(Table14[EUR])</f>
        <v>9790</v>
      </c>
      <c r="H65" s="103">
        <f>SUBTOTAL(109,Table14[AUD])</f>
        <v>14960</v>
      </c>
    </row>
  </sheetData>
  <conditionalFormatting sqref="B53">
    <cfRule type="duplicateValues" dxfId="218" priority="2"/>
  </conditionalFormatting>
  <conditionalFormatting sqref="C53">
    <cfRule type="duplicateValues" dxfId="217" priority="1"/>
  </conditionalFormatting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7"/>
  <sheetViews>
    <sheetView workbookViewId="0">
      <selection activeCell="B2" sqref="B2"/>
    </sheetView>
  </sheetViews>
  <sheetFormatPr defaultRowHeight="14.5" x14ac:dyDescent="0.35"/>
  <cols>
    <col min="2" max="2" width="18" customWidth="1"/>
    <col min="3" max="3" width="82.81640625" bestFit="1" customWidth="1"/>
    <col min="4" max="4" width="20.453125" customWidth="1"/>
    <col min="5" max="5" width="13" bestFit="1" customWidth="1"/>
    <col min="8" max="9" width="11.453125" bestFit="1" customWidth="1"/>
    <col min="12" max="12" width="11.26953125" bestFit="1" customWidth="1"/>
  </cols>
  <sheetData>
    <row r="2" spans="2:8" x14ac:dyDescent="0.35">
      <c r="B2" s="2" t="s">
        <v>1781</v>
      </c>
    </row>
    <row r="3" spans="2:8" x14ac:dyDescent="0.35">
      <c r="B3" s="152" t="s">
        <v>1772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13">
        <v>9781316156063</v>
      </c>
      <c r="C6" s="42" t="s">
        <v>1196</v>
      </c>
      <c r="D6" s="42" t="s">
        <v>1197</v>
      </c>
      <c r="E6" s="19">
        <v>90</v>
      </c>
      <c r="F6" s="18">
        <v>140</v>
      </c>
      <c r="G6" s="20">
        <v>110</v>
      </c>
      <c r="H6" s="43">
        <v>165</v>
      </c>
    </row>
    <row r="7" spans="2:8" x14ac:dyDescent="0.35">
      <c r="B7" s="13">
        <v>9781108291323</v>
      </c>
      <c r="C7" s="42" t="s">
        <v>1168</v>
      </c>
      <c r="D7" s="42" t="s">
        <v>1169</v>
      </c>
      <c r="E7" s="19">
        <v>140</v>
      </c>
      <c r="F7" s="18">
        <v>215</v>
      </c>
      <c r="G7" s="20">
        <v>170</v>
      </c>
      <c r="H7" s="43">
        <v>260</v>
      </c>
    </row>
    <row r="8" spans="2:8" x14ac:dyDescent="0.35">
      <c r="B8" s="13">
        <v>9781107338623</v>
      </c>
      <c r="C8" s="42" t="s">
        <v>1170</v>
      </c>
      <c r="D8" s="42" t="s">
        <v>1171</v>
      </c>
      <c r="E8" s="19">
        <v>140</v>
      </c>
      <c r="F8" s="18">
        <v>215</v>
      </c>
      <c r="G8" s="20">
        <v>170</v>
      </c>
      <c r="H8" s="43">
        <v>260</v>
      </c>
    </row>
    <row r="9" spans="2:8" x14ac:dyDescent="0.35">
      <c r="B9" s="13">
        <v>9781316144961</v>
      </c>
      <c r="C9" s="42" t="s">
        <v>1172</v>
      </c>
      <c r="D9" s="42" t="s">
        <v>1173</v>
      </c>
      <c r="E9" s="19">
        <v>140</v>
      </c>
      <c r="F9" s="18">
        <v>215</v>
      </c>
      <c r="G9" s="20">
        <v>170</v>
      </c>
      <c r="H9" s="43">
        <v>260</v>
      </c>
    </row>
    <row r="10" spans="2:8" x14ac:dyDescent="0.35">
      <c r="B10" s="13">
        <v>9781316341261</v>
      </c>
      <c r="C10" s="42" t="s">
        <v>1174</v>
      </c>
      <c r="D10" s="42" t="s">
        <v>1175</v>
      </c>
      <c r="E10" s="19">
        <v>140</v>
      </c>
      <c r="F10" s="18">
        <v>215</v>
      </c>
      <c r="G10" s="20">
        <v>170</v>
      </c>
      <c r="H10" s="43">
        <v>260</v>
      </c>
    </row>
    <row r="11" spans="2:8" x14ac:dyDescent="0.35">
      <c r="B11" s="13">
        <v>9781107323469</v>
      </c>
      <c r="C11" s="42" t="s">
        <v>1176</v>
      </c>
      <c r="D11" s="42" t="s">
        <v>1177</v>
      </c>
      <c r="E11" s="19">
        <v>140</v>
      </c>
      <c r="F11" s="18">
        <v>215</v>
      </c>
      <c r="G11" s="20">
        <v>170</v>
      </c>
      <c r="H11" s="43">
        <v>260</v>
      </c>
    </row>
    <row r="12" spans="2:8" x14ac:dyDescent="0.35">
      <c r="B12" s="13">
        <v>9781139976787</v>
      </c>
      <c r="C12" s="42" t="s">
        <v>1178</v>
      </c>
      <c r="D12" s="42" t="s">
        <v>1179</v>
      </c>
      <c r="E12" s="19">
        <v>140</v>
      </c>
      <c r="F12" s="18">
        <v>215</v>
      </c>
      <c r="G12" s="20">
        <v>170</v>
      </c>
      <c r="H12" s="43">
        <v>260</v>
      </c>
    </row>
    <row r="13" spans="2:8" x14ac:dyDescent="0.35">
      <c r="B13" s="13">
        <v>9781316481776</v>
      </c>
      <c r="C13" s="42" t="s">
        <v>1180</v>
      </c>
      <c r="D13" s="42" t="s">
        <v>1181</v>
      </c>
      <c r="E13" s="19">
        <v>140</v>
      </c>
      <c r="F13" s="18">
        <v>215</v>
      </c>
      <c r="G13" s="20">
        <v>170</v>
      </c>
      <c r="H13" s="43">
        <v>260</v>
      </c>
    </row>
    <row r="14" spans="2:8" x14ac:dyDescent="0.35">
      <c r="B14" s="13">
        <v>9781316809662</v>
      </c>
      <c r="C14" s="42" t="s">
        <v>1182</v>
      </c>
      <c r="D14" s="42" t="s">
        <v>1183</v>
      </c>
      <c r="E14" s="19">
        <v>140</v>
      </c>
      <c r="F14" s="18">
        <v>215</v>
      </c>
      <c r="G14" s="20">
        <v>170</v>
      </c>
      <c r="H14" s="43">
        <v>260</v>
      </c>
    </row>
    <row r="15" spans="2:8" x14ac:dyDescent="0.35">
      <c r="B15" s="13">
        <v>9781316275498</v>
      </c>
      <c r="C15" s="42" t="s">
        <v>1184</v>
      </c>
      <c r="D15" s="42" t="s">
        <v>1185</v>
      </c>
      <c r="E15" s="19">
        <v>140</v>
      </c>
      <c r="F15" s="18">
        <v>215</v>
      </c>
      <c r="G15" s="20">
        <v>170</v>
      </c>
      <c r="H15" s="43">
        <v>260</v>
      </c>
    </row>
    <row r="16" spans="2:8" x14ac:dyDescent="0.35">
      <c r="B16" s="13">
        <v>9781139680349</v>
      </c>
      <c r="C16" s="42" t="s">
        <v>1186</v>
      </c>
      <c r="D16" s="42" t="s">
        <v>1187</v>
      </c>
      <c r="E16" s="19">
        <v>140</v>
      </c>
      <c r="F16" s="18">
        <v>215</v>
      </c>
      <c r="G16" s="20">
        <v>170</v>
      </c>
      <c r="H16" s="43">
        <v>260</v>
      </c>
    </row>
    <row r="17" spans="2:8" x14ac:dyDescent="0.35">
      <c r="B17" s="13">
        <v>9781107585843</v>
      </c>
      <c r="C17" s="42" t="s">
        <v>1188</v>
      </c>
      <c r="D17" s="42" t="s">
        <v>1189</v>
      </c>
      <c r="E17" s="19">
        <v>140</v>
      </c>
      <c r="F17" s="18">
        <v>215</v>
      </c>
      <c r="G17" s="20">
        <v>170</v>
      </c>
      <c r="H17" s="43">
        <v>260</v>
      </c>
    </row>
    <row r="18" spans="2:8" x14ac:dyDescent="0.35">
      <c r="B18" s="13">
        <v>9780511997778</v>
      </c>
      <c r="C18" s="42" t="s">
        <v>1190</v>
      </c>
      <c r="D18" s="42" t="s">
        <v>1191</v>
      </c>
      <c r="E18" s="19">
        <v>140</v>
      </c>
      <c r="F18" s="18">
        <v>215</v>
      </c>
      <c r="G18" s="20">
        <v>170</v>
      </c>
      <c r="H18" s="43">
        <v>260</v>
      </c>
    </row>
    <row r="19" spans="2:8" x14ac:dyDescent="0.35">
      <c r="B19" s="13">
        <v>9781316161715</v>
      </c>
      <c r="C19" s="42" t="s">
        <v>1192</v>
      </c>
      <c r="D19" s="42" t="s">
        <v>1193</v>
      </c>
      <c r="E19" s="19">
        <v>140</v>
      </c>
      <c r="F19" s="18">
        <v>215</v>
      </c>
      <c r="G19" s="20">
        <v>170</v>
      </c>
      <c r="H19" s="43">
        <v>260</v>
      </c>
    </row>
    <row r="20" spans="2:8" x14ac:dyDescent="0.35">
      <c r="B20" s="13">
        <v>9780511776977</v>
      </c>
      <c r="C20" s="42" t="s">
        <v>1194</v>
      </c>
      <c r="D20" s="42" t="s">
        <v>1195</v>
      </c>
      <c r="E20" s="19">
        <v>140</v>
      </c>
      <c r="F20" s="18">
        <v>215</v>
      </c>
      <c r="G20" s="20">
        <v>170</v>
      </c>
      <c r="H20" s="43">
        <v>260</v>
      </c>
    </row>
    <row r="21" spans="2:8" x14ac:dyDescent="0.35">
      <c r="B21" s="13">
        <v>9781316666043</v>
      </c>
      <c r="C21" s="42" t="s">
        <v>1198</v>
      </c>
      <c r="D21" s="42" t="s">
        <v>1199</v>
      </c>
      <c r="E21" s="19">
        <v>140</v>
      </c>
      <c r="F21" s="18">
        <v>215</v>
      </c>
      <c r="G21" s="20">
        <v>170</v>
      </c>
      <c r="H21" s="43">
        <v>260</v>
      </c>
    </row>
    <row r="22" spans="2:8" x14ac:dyDescent="0.35">
      <c r="B22" s="13">
        <v>9781316661925</v>
      </c>
      <c r="C22" s="42" t="s">
        <v>1200</v>
      </c>
      <c r="D22" s="42" t="s">
        <v>1201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13">
        <v>9780511782466</v>
      </c>
      <c r="C23" s="42" t="s">
        <v>1202</v>
      </c>
      <c r="D23" s="42" t="s">
        <v>1203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13">
        <v>9780511842153</v>
      </c>
      <c r="C24" s="42" t="s">
        <v>1204</v>
      </c>
      <c r="D24" s="42" t="s">
        <v>1205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13">
        <v>9781316662571</v>
      </c>
      <c r="C25" s="42" t="s">
        <v>1206</v>
      </c>
      <c r="D25" s="42" t="s">
        <v>1207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13">
        <v>9781316850282</v>
      </c>
      <c r="C26" s="42" t="s">
        <v>1208</v>
      </c>
      <c r="D26" s="42" t="s">
        <v>1209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13">
        <v>9781316181898</v>
      </c>
      <c r="C27" s="42" t="s">
        <v>1210</v>
      </c>
      <c r="D27" s="42" t="s">
        <v>1211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13">
        <v>9780511902604</v>
      </c>
      <c r="C28" s="42" t="s">
        <v>1212</v>
      </c>
      <c r="D28" s="42" t="s">
        <v>1213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13">
        <v>9781139860550</v>
      </c>
      <c r="C29" s="42" t="s">
        <v>1214</v>
      </c>
      <c r="D29" s="42" t="s">
        <v>1215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50">
        <v>9781316831748</v>
      </c>
      <c r="C30" s="42" t="s">
        <v>1216</v>
      </c>
      <c r="D30" s="42" t="s">
        <v>1217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50">
        <v>9781139505826</v>
      </c>
      <c r="C31" s="42" t="s">
        <v>1218</v>
      </c>
      <c r="D31" s="42" t="s">
        <v>1219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50">
        <v>9781316403839</v>
      </c>
      <c r="C32" s="42" t="s">
        <v>1220</v>
      </c>
      <c r="D32" s="42" t="s">
        <v>1221</v>
      </c>
      <c r="E32" s="19">
        <v>140</v>
      </c>
      <c r="F32" s="18">
        <v>215</v>
      </c>
      <c r="G32" s="20">
        <v>170</v>
      </c>
      <c r="H32" s="43">
        <v>260</v>
      </c>
    </row>
    <row r="33" spans="2:12" x14ac:dyDescent="0.35">
      <c r="B33" s="50">
        <v>9781316410837</v>
      </c>
      <c r="C33" s="42" t="s">
        <v>1222</v>
      </c>
      <c r="D33" s="42" t="s">
        <v>1223</v>
      </c>
      <c r="E33" s="19">
        <v>140</v>
      </c>
      <c r="F33" s="18">
        <v>215</v>
      </c>
      <c r="G33" s="20">
        <v>170</v>
      </c>
      <c r="H33" s="43">
        <v>260</v>
      </c>
    </row>
    <row r="34" spans="2:12" x14ac:dyDescent="0.35">
      <c r="B34" s="95">
        <v>9781316537459</v>
      </c>
      <c r="C34" s="91" t="s">
        <v>1224</v>
      </c>
      <c r="D34" s="91" t="s">
        <v>1225</v>
      </c>
      <c r="E34" s="96">
        <v>140</v>
      </c>
      <c r="F34" s="97">
        <v>215</v>
      </c>
      <c r="G34" s="98">
        <v>170</v>
      </c>
      <c r="H34" s="103">
        <v>260</v>
      </c>
    </row>
    <row r="35" spans="2:12" x14ac:dyDescent="0.35">
      <c r="B35" s="110">
        <v>9781108163705</v>
      </c>
      <c r="C35" s="49" t="s">
        <v>1838</v>
      </c>
      <c r="D35" s="49" t="s">
        <v>1839</v>
      </c>
      <c r="E35" s="96">
        <v>140</v>
      </c>
      <c r="F35" s="97">
        <v>215</v>
      </c>
      <c r="G35" s="98">
        <v>170</v>
      </c>
      <c r="H35" s="103">
        <v>260</v>
      </c>
    </row>
    <row r="36" spans="2:12" x14ac:dyDescent="0.35">
      <c r="B36" s="110">
        <v>9781108564434</v>
      </c>
      <c r="C36" s="49" t="s">
        <v>1190</v>
      </c>
      <c r="D36" s="49" t="s">
        <v>1191</v>
      </c>
      <c r="E36" s="96">
        <v>140</v>
      </c>
      <c r="F36" s="97">
        <v>215</v>
      </c>
      <c r="G36" s="98">
        <v>170</v>
      </c>
      <c r="H36" s="103">
        <v>260</v>
      </c>
    </row>
    <row r="37" spans="2:12" s="1" customFormat="1" x14ac:dyDescent="0.35">
      <c r="B37" s="110">
        <v>9781108650434</v>
      </c>
      <c r="C37" s="245" t="s">
        <v>1840</v>
      </c>
      <c r="D37" s="49" t="s">
        <v>1841</v>
      </c>
      <c r="E37" s="96">
        <v>140</v>
      </c>
      <c r="F37" s="97">
        <v>215</v>
      </c>
      <c r="G37" s="98">
        <v>170</v>
      </c>
      <c r="H37" s="103">
        <v>260</v>
      </c>
    </row>
    <row r="38" spans="2:12" s="1" customFormat="1" x14ac:dyDescent="0.35">
      <c r="B38" s="102"/>
      <c r="C38" s="91"/>
      <c r="D38" s="91"/>
      <c r="E38" s="96">
        <f>SUM(Table15[GBP])</f>
        <v>4430</v>
      </c>
      <c r="F38" s="97">
        <f>SUM(Table15[USD])</f>
        <v>6805</v>
      </c>
      <c r="G38" s="98">
        <f>SUM(Table15[EUR])</f>
        <v>5380</v>
      </c>
      <c r="H38" s="103">
        <f>SUBTOTAL(109,Table15[AUD])</f>
        <v>8225</v>
      </c>
    </row>
    <row r="39" spans="2:12" s="1" customFormat="1" x14ac:dyDescent="0.35">
      <c r="B39"/>
      <c r="C39"/>
      <c r="D39"/>
      <c r="E39"/>
      <c r="F39"/>
      <c r="G39"/>
      <c r="H39"/>
    </row>
    <row r="40" spans="2:12" x14ac:dyDescent="0.35">
      <c r="B40" s="2" t="s">
        <v>1226</v>
      </c>
      <c r="C40" s="1"/>
      <c r="D40" s="1"/>
      <c r="E40" s="3"/>
      <c r="F40" s="33"/>
      <c r="G40" s="1"/>
      <c r="H40" s="1"/>
    </row>
    <row r="41" spans="2:12" x14ac:dyDescent="0.35">
      <c r="B41" s="181" t="s">
        <v>1</v>
      </c>
      <c r="C41" s="182" t="s">
        <v>2</v>
      </c>
      <c r="D41" s="182" t="s">
        <v>3</v>
      </c>
      <c r="E41" s="183" t="s">
        <v>48</v>
      </c>
      <c r="F41" s="183" t="s">
        <v>162</v>
      </c>
      <c r="G41" s="183" t="s">
        <v>163</v>
      </c>
      <c r="H41" s="184" t="s">
        <v>164</v>
      </c>
    </row>
    <row r="42" spans="2:12" x14ac:dyDescent="0.35">
      <c r="B42" s="185">
        <v>9781108349185</v>
      </c>
      <c r="C42" s="186" t="s">
        <v>1227</v>
      </c>
      <c r="D42" s="186" t="s">
        <v>1228</v>
      </c>
      <c r="E42" s="187">
        <v>1250</v>
      </c>
      <c r="F42" s="188">
        <v>1625</v>
      </c>
      <c r="G42" s="189">
        <v>1450</v>
      </c>
      <c r="H42" s="190">
        <v>2125</v>
      </c>
    </row>
    <row r="43" spans="2:12" x14ac:dyDescent="0.35">
      <c r="B43" s="175">
        <v>9781108349185</v>
      </c>
      <c r="C43" s="7" t="s">
        <v>1229</v>
      </c>
      <c r="D43" s="7" t="s">
        <v>1228</v>
      </c>
      <c r="E43" s="8">
        <v>350</v>
      </c>
      <c r="F43" s="191">
        <v>455</v>
      </c>
      <c r="G43" s="9">
        <v>405</v>
      </c>
      <c r="H43" s="16">
        <v>595</v>
      </c>
      <c r="I43" s="3"/>
      <c r="J43" s="33"/>
      <c r="K43" s="5"/>
      <c r="L43" s="34"/>
    </row>
    <row r="44" spans="2:12" x14ac:dyDescent="0.35">
      <c r="I44" s="3"/>
      <c r="J44" s="33"/>
      <c r="K44" s="5"/>
      <c r="L44" s="34"/>
    </row>
    <row r="45" spans="2:12" x14ac:dyDescent="0.35">
      <c r="B45" s="2" t="s">
        <v>1758</v>
      </c>
      <c r="C45" s="1"/>
      <c r="D45" s="1"/>
      <c r="E45" s="171" t="s">
        <v>48</v>
      </c>
      <c r="F45" s="171" t="s">
        <v>162</v>
      </c>
      <c r="G45" s="171" t="s">
        <v>163</v>
      </c>
      <c r="H45" s="172" t="s">
        <v>164</v>
      </c>
    </row>
    <row r="46" spans="2:12" x14ac:dyDescent="0.35">
      <c r="B46" s="174" t="s">
        <v>1759</v>
      </c>
      <c r="C46" s="11"/>
      <c r="D46" s="11"/>
      <c r="E46" s="177">
        <v>5260</v>
      </c>
      <c r="F46" s="178">
        <v>7785</v>
      </c>
      <c r="G46" s="179">
        <v>6320</v>
      </c>
      <c r="H46" s="180">
        <v>9570</v>
      </c>
    </row>
    <row r="47" spans="2:12" x14ac:dyDescent="0.35">
      <c r="B47" s="32" t="s">
        <v>1760</v>
      </c>
      <c r="C47" s="42"/>
      <c r="D47" s="42"/>
      <c r="E47" s="3">
        <v>4360</v>
      </c>
      <c r="F47" s="33">
        <v>6615</v>
      </c>
      <c r="G47" s="5">
        <v>5275</v>
      </c>
      <c r="H47" s="34">
        <v>8040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8"/>
  <sheetViews>
    <sheetView workbookViewId="0">
      <selection activeCell="B2" sqref="B2"/>
    </sheetView>
  </sheetViews>
  <sheetFormatPr defaultRowHeight="14.5" x14ac:dyDescent="0.35"/>
  <cols>
    <col min="2" max="2" width="14.1796875" bestFit="1" customWidth="1"/>
    <col min="3" max="3" width="71.1796875" customWidth="1"/>
    <col min="4" max="4" width="21" bestFit="1" customWidth="1"/>
    <col min="7" max="7" width="9.08984375" bestFit="1" customWidth="1"/>
    <col min="8" max="8" width="12.453125" bestFit="1" customWidth="1"/>
  </cols>
  <sheetData>
    <row r="2" spans="2:8" x14ac:dyDescent="0.35">
      <c r="B2" s="2" t="s">
        <v>1773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9781911623403</v>
      </c>
      <c r="C6" s="51" t="s">
        <v>1250</v>
      </c>
      <c r="D6" s="51" t="s">
        <v>1251</v>
      </c>
      <c r="E6" s="19">
        <v>140</v>
      </c>
      <c r="F6" s="18">
        <v>215</v>
      </c>
      <c r="G6" s="20">
        <v>170</v>
      </c>
      <c r="H6" s="43">
        <v>260</v>
      </c>
    </row>
    <row r="7" spans="2:8" x14ac:dyDescent="0.35">
      <c r="B7" s="50">
        <v>9781911623335</v>
      </c>
      <c r="C7" s="51" t="s">
        <v>1263</v>
      </c>
      <c r="D7" s="51" t="s">
        <v>1264</v>
      </c>
      <c r="E7" s="19">
        <v>140</v>
      </c>
      <c r="F7" s="18">
        <v>215</v>
      </c>
      <c r="G7" s="20">
        <v>170</v>
      </c>
      <c r="H7" s="43">
        <v>260</v>
      </c>
    </row>
    <row r="8" spans="2:8" x14ac:dyDescent="0.35">
      <c r="B8" s="50">
        <v>9781911623175</v>
      </c>
      <c r="C8" s="51" t="s">
        <v>1233</v>
      </c>
      <c r="D8" s="51" t="s">
        <v>1234</v>
      </c>
      <c r="E8" s="19">
        <v>140</v>
      </c>
      <c r="F8" s="18">
        <v>215</v>
      </c>
      <c r="G8" s="20">
        <v>170</v>
      </c>
      <c r="H8" s="43">
        <v>260</v>
      </c>
    </row>
    <row r="9" spans="2:8" x14ac:dyDescent="0.35">
      <c r="B9" s="50">
        <v>9781911623069</v>
      </c>
      <c r="C9" s="51" t="s">
        <v>1231</v>
      </c>
      <c r="D9" s="51" t="s">
        <v>1232</v>
      </c>
      <c r="E9" s="19">
        <v>140</v>
      </c>
      <c r="F9" s="18">
        <v>215</v>
      </c>
      <c r="G9" s="20">
        <v>170</v>
      </c>
      <c r="H9" s="43">
        <v>260</v>
      </c>
    </row>
    <row r="10" spans="2:8" x14ac:dyDescent="0.35">
      <c r="B10" s="50">
        <v>9781911623038</v>
      </c>
      <c r="C10" s="51" t="s">
        <v>1257</v>
      </c>
      <c r="D10" s="51" t="s">
        <v>1258</v>
      </c>
      <c r="E10" s="19">
        <v>140</v>
      </c>
      <c r="F10" s="18">
        <v>215</v>
      </c>
      <c r="G10" s="20">
        <v>170</v>
      </c>
      <c r="H10" s="43">
        <v>260</v>
      </c>
    </row>
    <row r="11" spans="2:8" x14ac:dyDescent="0.35">
      <c r="B11" s="50">
        <v>9781909726291</v>
      </c>
      <c r="C11" s="42" t="s">
        <v>1338</v>
      </c>
      <c r="D11" s="42" t="s">
        <v>1339</v>
      </c>
      <c r="E11" s="19">
        <v>140</v>
      </c>
      <c r="F11" s="18">
        <v>215</v>
      </c>
      <c r="G11" s="20">
        <v>170</v>
      </c>
      <c r="H11" s="43">
        <v>260</v>
      </c>
    </row>
    <row r="12" spans="2:8" x14ac:dyDescent="0.35">
      <c r="B12" s="50">
        <v>9781316810057</v>
      </c>
      <c r="C12" s="51" t="s">
        <v>1267</v>
      </c>
      <c r="D12" s="51" t="s">
        <v>1268</v>
      </c>
      <c r="E12" s="19">
        <v>140</v>
      </c>
      <c r="F12" s="18">
        <v>215</v>
      </c>
      <c r="G12" s="20">
        <v>170</v>
      </c>
      <c r="H12" s="43">
        <v>260</v>
      </c>
    </row>
    <row r="13" spans="2:8" x14ac:dyDescent="0.35">
      <c r="B13" s="50">
        <v>9781316809747</v>
      </c>
      <c r="C13" s="51" t="s">
        <v>1299</v>
      </c>
      <c r="D13" s="42" t="s">
        <v>1300</v>
      </c>
      <c r="E13" s="19">
        <v>90</v>
      </c>
      <c r="F13" s="18">
        <v>140</v>
      </c>
      <c r="G13" s="20">
        <v>110</v>
      </c>
      <c r="H13" s="43">
        <v>165</v>
      </c>
    </row>
    <row r="14" spans="2:8" x14ac:dyDescent="0.35">
      <c r="B14" s="50">
        <v>9781316783269</v>
      </c>
      <c r="C14" s="51" t="s">
        <v>1360</v>
      </c>
      <c r="D14" s="51" t="s">
        <v>1753</v>
      </c>
      <c r="E14" s="19">
        <v>140</v>
      </c>
      <c r="F14" s="18">
        <v>215</v>
      </c>
      <c r="G14" s="20">
        <v>170</v>
      </c>
      <c r="H14" s="43">
        <v>260</v>
      </c>
    </row>
    <row r="15" spans="2:8" x14ac:dyDescent="0.35">
      <c r="B15" s="50">
        <v>9781316687024</v>
      </c>
      <c r="C15" s="51" t="s">
        <v>1289</v>
      </c>
      <c r="D15" s="51" t="s">
        <v>1290</v>
      </c>
      <c r="E15" s="19">
        <v>140</v>
      </c>
      <c r="F15" s="18">
        <v>215</v>
      </c>
      <c r="G15" s="20">
        <v>170</v>
      </c>
      <c r="H15" s="43">
        <v>260</v>
      </c>
    </row>
    <row r="16" spans="2:8" x14ac:dyDescent="0.35">
      <c r="B16" s="50">
        <v>9781316683088</v>
      </c>
      <c r="C16" s="42" t="s">
        <v>1303</v>
      </c>
      <c r="D16" s="42" t="s">
        <v>1304</v>
      </c>
      <c r="E16" s="19">
        <v>90</v>
      </c>
      <c r="F16" s="18">
        <v>140</v>
      </c>
      <c r="G16" s="20">
        <v>110</v>
      </c>
      <c r="H16" s="43">
        <v>165</v>
      </c>
    </row>
    <row r="17" spans="2:8" x14ac:dyDescent="0.35">
      <c r="B17" s="50">
        <v>9781316676554</v>
      </c>
      <c r="C17" s="51" t="s">
        <v>1295</v>
      </c>
      <c r="D17" s="51" t="s">
        <v>1296</v>
      </c>
      <c r="E17" s="19">
        <v>140</v>
      </c>
      <c r="F17" s="18">
        <v>215</v>
      </c>
      <c r="G17" s="20">
        <v>170</v>
      </c>
      <c r="H17" s="43">
        <v>260</v>
      </c>
    </row>
    <row r="18" spans="2:8" x14ac:dyDescent="0.35">
      <c r="B18" s="50">
        <v>9781316556702</v>
      </c>
      <c r="C18" s="51" t="s">
        <v>1306</v>
      </c>
      <c r="D18" s="51" t="s">
        <v>1307</v>
      </c>
      <c r="E18" s="19">
        <v>140</v>
      </c>
      <c r="F18" s="18">
        <v>215</v>
      </c>
      <c r="G18" s="20">
        <v>170</v>
      </c>
      <c r="H18" s="43">
        <v>260</v>
      </c>
    </row>
    <row r="19" spans="2:8" x14ac:dyDescent="0.35">
      <c r="B19" s="50">
        <v>9781316493106</v>
      </c>
      <c r="C19" s="51" t="s">
        <v>1282</v>
      </c>
      <c r="D19" s="42" t="s">
        <v>1283</v>
      </c>
      <c r="E19" s="19">
        <v>90</v>
      </c>
      <c r="F19" s="18">
        <v>140</v>
      </c>
      <c r="G19" s="20">
        <v>110</v>
      </c>
      <c r="H19" s="43">
        <v>165</v>
      </c>
    </row>
    <row r="20" spans="2:8" x14ac:dyDescent="0.35">
      <c r="B20" s="50">
        <v>9781316481578</v>
      </c>
      <c r="C20" s="51" t="s">
        <v>1271</v>
      </c>
      <c r="D20" s="51" t="s">
        <v>1272</v>
      </c>
      <c r="E20" s="19">
        <v>90</v>
      </c>
      <c r="F20" s="18">
        <v>140</v>
      </c>
      <c r="G20" s="20">
        <v>110</v>
      </c>
      <c r="H20" s="43">
        <v>165</v>
      </c>
    </row>
    <row r="21" spans="2:8" x14ac:dyDescent="0.35">
      <c r="B21" s="50">
        <v>9781316481424</v>
      </c>
      <c r="C21" s="51" t="s">
        <v>1301</v>
      </c>
      <c r="D21" s="51" t="s">
        <v>1302</v>
      </c>
      <c r="E21" s="19">
        <v>140</v>
      </c>
      <c r="F21" s="18">
        <v>215</v>
      </c>
      <c r="G21" s="20">
        <v>170</v>
      </c>
      <c r="H21" s="43">
        <v>260</v>
      </c>
    </row>
    <row r="22" spans="2:8" x14ac:dyDescent="0.35">
      <c r="B22" s="50">
        <v>9781316443132</v>
      </c>
      <c r="C22" s="51" t="s">
        <v>1277</v>
      </c>
      <c r="D22" s="51" t="s">
        <v>1232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50">
        <v>9781316418369</v>
      </c>
      <c r="C23" s="51" t="s">
        <v>1291</v>
      </c>
      <c r="D23" s="42" t="s">
        <v>1292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50">
        <v>9781316410523</v>
      </c>
      <c r="C24" s="51" t="s">
        <v>1749</v>
      </c>
      <c r="D24" s="51" t="s">
        <v>1252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50">
        <v>9781316339275</v>
      </c>
      <c r="C25" s="51" t="s">
        <v>1308</v>
      </c>
      <c r="D25" s="51" t="s">
        <v>1309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50">
        <v>9781316336168</v>
      </c>
      <c r="C26" s="51" t="s">
        <v>1275</v>
      </c>
      <c r="D26" s="51" t="s">
        <v>1276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50">
        <v>9781316286517</v>
      </c>
      <c r="C27" s="51" t="s">
        <v>1293</v>
      </c>
      <c r="D27" s="51" t="s">
        <v>1294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50">
        <v>9781316285633</v>
      </c>
      <c r="C28" s="51" t="s">
        <v>1314</v>
      </c>
      <c r="D28" s="51" t="s">
        <v>1315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50">
        <v>9781316181973</v>
      </c>
      <c r="C29" s="51" t="s">
        <v>1287</v>
      </c>
      <c r="D29" s="51" t="s">
        <v>1288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50">
        <v>9781316157565</v>
      </c>
      <c r="C30" s="51" t="s">
        <v>1324</v>
      </c>
      <c r="D30" s="51" t="s">
        <v>1325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50">
        <v>9781316104316</v>
      </c>
      <c r="C31" s="51" t="s">
        <v>1278</v>
      </c>
      <c r="D31" s="42" t="s">
        <v>1279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50">
        <v>9781139941297</v>
      </c>
      <c r="C32" s="51" t="s">
        <v>1318</v>
      </c>
      <c r="D32" s="51" t="s">
        <v>1319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50">
        <v>9781139871785</v>
      </c>
      <c r="C33" s="51" t="s">
        <v>1297</v>
      </c>
      <c r="D33" s="51" t="s">
        <v>1298</v>
      </c>
      <c r="E33" s="19">
        <v>90</v>
      </c>
      <c r="F33" s="18">
        <v>140</v>
      </c>
      <c r="G33" s="20">
        <v>110</v>
      </c>
      <c r="H33" s="43">
        <v>165</v>
      </c>
    </row>
    <row r="34" spans="2:8" x14ac:dyDescent="0.35">
      <c r="B34" s="50">
        <v>9781139860567</v>
      </c>
      <c r="C34" s="51" t="s">
        <v>1316</v>
      </c>
      <c r="D34" s="51" t="s">
        <v>1317</v>
      </c>
      <c r="E34" s="19">
        <v>140</v>
      </c>
      <c r="F34" s="18">
        <v>215</v>
      </c>
      <c r="G34" s="20">
        <v>170</v>
      </c>
      <c r="H34" s="43">
        <v>260</v>
      </c>
    </row>
    <row r="35" spans="2:8" x14ac:dyDescent="0.35">
      <c r="B35" s="50">
        <v>9781139857109</v>
      </c>
      <c r="C35" s="51" t="s">
        <v>1334</v>
      </c>
      <c r="D35" s="51" t="s">
        <v>1335</v>
      </c>
      <c r="E35" s="19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50">
        <v>9781139540971</v>
      </c>
      <c r="C36" s="51" t="s">
        <v>1351</v>
      </c>
      <c r="D36" s="51" t="s">
        <v>1352</v>
      </c>
      <c r="E36" s="19">
        <v>140</v>
      </c>
      <c r="F36" s="18">
        <v>215</v>
      </c>
      <c r="G36" s="20">
        <v>170</v>
      </c>
      <c r="H36" s="43">
        <v>260</v>
      </c>
    </row>
    <row r="37" spans="2:8" x14ac:dyDescent="0.35">
      <c r="B37" s="50">
        <v>9781139519502</v>
      </c>
      <c r="C37" s="51" t="s">
        <v>1340</v>
      </c>
      <c r="D37" s="51" t="s">
        <v>1341</v>
      </c>
      <c r="E37" s="19">
        <v>140</v>
      </c>
      <c r="F37" s="18">
        <v>215</v>
      </c>
      <c r="G37" s="20">
        <v>170</v>
      </c>
      <c r="H37" s="43">
        <v>260</v>
      </c>
    </row>
    <row r="38" spans="2:8" x14ac:dyDescent="0.35">
      <c r="B38" s="50">
        <v>9781139424745</v>
      </c>
      <c r="C38" s="51" t="s">
        <v>1326</v>
      </c>
      <c r="D38" s="51" t="s">
        <v>1327</v>
      </c>
      <c r="E38" s="19">
        <v>90</v>
      </c>
      <c r="F38" s="18">
        <v>140</v>
      </c>
      <c r="G38" s="20">
        <v>110</v>
      </c>
      <c r="H38" s="43">
        <v>165</v>
      </c>
    </row>
    <row r="39" spans="2:8" x14ac:dyDescent="0.35">
      <c r="B39" s="50">
        <v>9781139192606</v>
      </c>
      <c r="C39" s="51" t="s">
        <v>1350</v>
      </c>
      <c r="D39" s="51" t="s">
        <v>1296</v>
      </c>
      <c r="E39" s="19">
        <v>90</v>
      </c>
      <c r="F39" s="18">
        <v>140</v>
      </c>
      <c r="G39" s="20">
        <v>110</v>
      </c>
      <c r="H39" s="43">
        <v>165</v>
      </c>
    </row>
    <row r="40" spans="2:8" x14ac:dyDescent="0.35">
      <c r="B40" s="50">
        <v>9781139149112</v>
      </c>
      <c r="C40" s="51" t="s">
        <v>1344</v>
      </c>
      <c r="D40" s="51" t="s">
        <v>1345</v>
      </c>
      <c r="E40" s="19">
        <v>90</v>
      </c>
      <c r="F40" s="18">
        <v>140</v>
      </c>
      <c r="G40" s="20">
        <v>110</v>
      </c>
      <c r="H40" s="43">
        <v>165</v>
      </c>
    </row>
    <row r="41" spans="2:8" x14ac:dyDescent="0.35">
      <c r="B41" s="50">
        <v>9781139136341</v>
      </c>
      <c r="C41" s="51" t="s">
        <v>1346</v>
      </c>
      <c r="D41" s="51" t="s">
        <v>1347</v>
      </c>
      <c r="E41" s="19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67">
        <v>9781139035491</v>
      </c>
      <c r="C42" s="51" t="s">
        <v>1332</v>
      </c>
      <c r="D42" s="51" t="s">
        <v>1333</v>
      </c>
      <c r="E42" s="19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67">
        <v>9781139026321</v>
      </c>
      <c r="C43" s="51" t="s">
        <v>1342</v>
      </c>
      <c r="D43" s="51" t="s">
        <v>1343</v>
      </c>
      <c r="E43" s="19">
        <v>90</v>
      </c>
      <c r="F43" s="18">
        <v>140</v>
      </c>
      <c r="G43" s="20">
        <v>110</v>
      </c>
      <c r="H43" s="43">
        <v>165</v>
      </c>
    </row>
    <row r="44" spans="2:8" x14ac:dyDescent="0.35">
      <c r="B44" s="50">
        <v>9781139003872</v>
      </c>
      <c r="C44" s="51" t="s">
        <v>1354</v>
      </c>
      <c r="D44" s="51" t="s">
        <v>1355</v>
      </c>
      <c r="E44" s="19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50">
        <v>9781108644266</v>
      </c>
      <c r="C45" s="42" t="s">
        <v>1353</v>
      </c>
      <c r="D45" s="42" t="s">
        <v>1251</v>
      </c>
      <c r="E45" s="19">
        <v>140</v>
      </c>
      <c r="F45" s="18">
        <v>215</v>
      </c>
      <c r="G45" s="20">
        <v>170</v>
      </c>
      <c r="H45" s="43">
        <v>260</v>
      </c>
    </row>
    <row r="46" spans="2:8" x14ac:dyDescent="0.35">
      <c r="B46" s="50">
        <v>9781108619554</v>
      </c>
      <c r="C46" s="51" t="s">
        <v>1259</v>
      </c>
      <c r="D46" s="51" t="s">
        <v>1260</v>
      </c>
      <c r="E46" s="19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50">
        <v>9781108617444</v>
      </c>
      <c r="C47" s="51" t="s">
        <v>1238</v>
      </c>
      <c r="D47" s="51" t="s">
        <v>1239</v>
      </c>
      <c r="E47" s="19">
        <v>140</v>
      </c>
      <c r="F47" s="18">
        <v>215</v>
      </c>
      <c r="G47" s="20">
        <v>170</v>
      </c>
      <c r="H47" s="43">
        <v>260</v>
      </c>
    </row>
    <row r="48" spans="2:8" x14ac:dyDescent="0.35">
      <c r="B48" s="50">
        <v>9781108579056</v>
      </c>
      <c r="C48" s="51" t="s">
        <v>1242</v>
      </c>
      <c r="D48" s="51" t="s">
        <v>1243</v>
      </c>
      <c r="E48" s="19">
        <v>90</v>
      </c>
      <c r="F48" s="18">
        <v>140</v>
      </c>
      <c r="G48" s="20">
        <v>110</v>
      </c>
      <c r="H48" s="43">
        <v>165</v>
      </c>
    </row>
    <row r="49" spans="2:8" x14ac:dyDescent="0.35">
      <c r="B49" s="50">
        <v>9781108566568</v>
      </c>
      <c r="C49" s="42" t="s">
        <v>1285</v>
      </c>
      <c r="D49" s="42" t="s">
        <v>1286</v>
      </c>
      <c r="E49" s="19">
        <v>140</v>
      </c>
      <c r="F49" s="18">
        <v>215</v>
      </c>
      <c r="G49" s="20">
        <v>170</v>
      </c>
      <c r="H49" s="43">
        <v>260</v>
      </c>
    </row>
    <row r="50" spans="2:8" x14ac:dyDescent="0.35">
      <c r="B50" s="50">
        <v>9781108539593</v>
      </c>
      <c r="C50" s="51" t="s">
        <v>1751</v>
      </c>
      <c r="D50" s="51" t="s">
        <v>1235</v>
      </c>
      <c r="E50" s="19">
        <v>140</v>
      </c>
      <c r="F50" s="18">
        <v>215</v>
      </c>
      <c r="G50" s="20">
        <v>170</v>
      </c>
      <c r="H50" s="43">
        <v>260</v>
      </c>
    </row>
    <row r="51" spans="2:8" x14ac:dyDescent="0.35">
      <c r="B51" s="50">
        <v>9781108349246</v>
      </c>
      <c r="C51" s="51" t="s">
        <v>1265</v>
      </c>
      <c r="D51" s="51" t="s">
        <v>1266</v>
      </c>
      <c r="E51" s="19">
        <v>90</v>
      </c>
      <c r="F51" s="18">
        <v>140</v>
      </c>
      <c r="G51" s="20">
        <v>110</v>
      </c>
      <c r="H51" s="43">
        <v>165</v>
      </c>
    </row>
    <row r="52" spans="2:8" x14ac:dyDescent="0.35">
      <c r="B52" s="50">
        <v>9781108333252</v>
      </c>
      <c r="C52" s="51" t="s">
        <v>1246</v>
      </c>
      <c r="D52" s="51" t="s">
        <v>1247</v>
      </c>
      <c r="E52" s="19">
        <v>140</v>
      </c>
      <c r="F52" s="18">
        <v>215</v>
      </c>
      <c r="G52" s="20">
        <v>170</v>
      </c>
      <c r="H52" s="43">
        <v>260</v>
      </c>
    </row>
    <row r="53" spans="2:8" x14ac:dyDescent="0.35">
      <c r="B53" s="50">
        <v>9781108297769</v>
      </c>
      <c r="C53" s="51" t="s">
        <v>1240</v>
      </c>
      <c r="D53" s="51" t="s">
        <v>1241</v>
      </c>
      <c r="E53" s="19">
        <v>140</v>
      </c>
      <c r="F53" s="18">
        <v>215</v>
      </c>
      <c r="G53" s="20">
        <v>170</v>
      </c>
      <c r="H53" s="43">
        <v>260</v>
      </c>
    </row>
    <row r="54" spans="2:8" x14ac:dyDescent="0.35">
      <c r="B54" s="50">
        <v>9781108284134</v>
      </c>
      <c r="C54" s="51" t="s">
        <v>1750</v>
      </c>
      <c r="D54" s="42" t="s">
        <v>1284</v>
      </c>
      <c r="E54" s="19">
        <v>90</v>
      </c>
      <c r="F54" s="18">
        <v>140</v>
      </c>
      <c r="G54" s="20">
        <v>110</v>
      </c>
      <c r="H54" s="43">
        <v>165</v>
      </c>
    </row>
    <row r="55" spans="2:8" x14ac:dyDescent="0.35">
      <c r="B55" s="50">
        <v>9781108284035</v>
      </c>
      <c r="C55" s="51" t="s">
        <v>1280</v>
      </c>
      <c r="D55" s="42" t="s">
        <v>1281</v>
      </c>
      <c r="E55" s="19">
        <v>90</v>
      </c>
      <c r="F55" s="18">
        <v>140</v>
      </c>
      <c r="G55" s="20">
        <v>110</v>
      </c>
      <c r="H55" s="43">
        <v>165</v>
      </c>
    </row>
    <row r="56" spans="2:8" x14ac:dyDescent="0.35">
      <c r="B56" s="50">
        <v>9781108241595</v>
      </c>
      <c r="C56" s="51" t="s">
        <v>1255</v>
      </c>
      <c r="D56" s="51" t="s">
        <v>1256</v>
      </c>
      <c r="E56" s="19">
        <v>140</v>
      </c>
      <c r="F56" s="18">
        <v>215</v>
      </c>
      <c r="G56" s="20">
        <v>170</v>
      </c>
      <c r="H56" s="43">
        <v>260</v>
      </c>
    </row>
    <row r="57" spans="2:8" x14ac:dyDescent="0.35">
      <c r="B57" s="50">
        <v>9781108233170</v>
      </c>
      <c r="C57" s="51" t="s">
        <v>1253</v>
      </c>
      <c r="D57" s="51" t="s">
        <v>1254</v>
      </c>
      <c r="E57" s="19">
        <v>140</v>
      </c>
      <c r="F57" s="18">
        <v>215</v>
      </c>
      <c r="G57" s="20">
        <v>170</v>
      </c>
      <c r="H57" s="43">
        <v>260</v>
      </c>
    </row>
    <row r="58" spans="2:8" x14ac:dyDescent="0.35">
      <c r="B58" s="50">
        <v>9781108165006</v>
      </c>
      <c r="C58" s="51" t="s">
        <v>1273</v>
      </c>
      <c r="D58" s="51" t="s">
        <v>1274</v>
      </c>
      <c r="E58" s="19">
        <v>90</v>
      </c>
      <c r="F58" s="18">
        <v>140</v>
      </c>
      <c r="G58" s="20">
        <v>110</v>
      </c>
      <c r="H58" s="43">
        <v>165</v>
      </c>
    </row>
    <row r="59" spans="2:8" x14ac:dyDescent="0.35">
      <c r="B59" s="50">
        <v>9781108164320</v>
      </c>
      <c r="C59" s="51" t="s">
        <v>1269</v>
      </c>
      <c r="D59" s="51" t="s">
        <v>1270</v>
      </c>
      <c r="E59" s="19">
        <v>140</v>
      </c>
      <c r="F59" s="18">
        <v>215</v>
      </c>
      <c r="G59" s="20">
        <v>170</v>
      </c>
      <c r="H59" s="43">
        <v>260</v>
      </c>
    </row>
    <row r="60" spans="2:8" x14ac:dyDescent="0.35">
      <c r="B60" s="50">
        <v>9781108164313</v>
      </c>
      <c r="C60" s="51" t="s">
        <v>1244</v>
      </c>
      <c r="D60" s="51" t="s">
        <v>1245</v>
      </c>
      <c r="E60" s="19">
        <v>140</v>
      </c>
      <c r="F60" s="18">
        <v>215</v>
      </c>
      <c r="G60" s="20">
        <v>170</v>
      </c>
      <c r="H60" s="43">
        <v>260</v>
      </c>
    </row>
    <row r="61" spans="2:8" x14ac:dyDescent="0.35">
      <c r="B61" s="50">
        <v>9781108163682</v>
      </c>
      <c r="C61" s="51" t="s">
        <v>1236</v>
      </c>
      <c r="D61" s="51" t="s">
        <v>1237</v>
      </c>
      <c r="E61" s="19">
        <v>140</v>
      </c>
      <c r="F61" s="18">
        <v>215</v>
      </c>
      <c r="G61" s="20">
        <v>170</v>
      </c>
      <c r="H61" s="43">
        <v>260</v>
      </c>
    </row>
    <row r="62" spans="2:8" x14ac:dyDescent="0.35">
      <c r="B62" s="50">
        <v>9781108140416</v>
      </c>
      <c r="C62" s="51" t="s">
        <v>1248</v>
      </c>
      <c r="D62" s="51" t="s">
        <v>1249</v>
      </c>
      <c r="E62" s="19">
        <v>140</v>
      </c>
      <c r="F62" s="18">
        <v>215</v>
      </c>
      <c r="G62" s="20">
        <v>170</v>
      </c>
      <c r="H62" s="43">
        <v>260</v>
      </c>
    </row>
    <row r="63" spans="2:8" x14ac:dyDescent="0.35">
      <c r="B63" s="77">
        <v>9781107707559</v>
      </c>
      <c r="C63" s="78" t="s">
        <v>1328</v>
      </c>
      <c r="D63" s="51" t="s">
        <v>1329</v>
      </c>
      <c r="E63" s="19">
        <v>140</v>
      </c>
      <c r="F63" s="18">
        <v>215</v>
      </c>
      <c r="G63" s="20">
        <v>170</v>
      </c>
      <c r="H63" s="43">
        <v>260</v>
      </c>
    </row>
    <row r="64" spans="2:8" x14ac:dyDescent="0.35">
      <c r="B64" s="163">
        <v>9781107706859</v>
      </c>
      <c r="C64" s="196" t="s">
        <v>1336</v>
      </c>
      <c r="D64" s="196" t="s">
        <v>1337</v>
      </c>
      <c r="E64" s="19">
        <v>140</v>
      </c>
      <c r="F64" s="18">
        <v>215</v>
      </c>
      <c r="G64" s="20">
        <v>170</v>
      </c>
      <c r="H64" s="43">
        <v>260</v>
      </c>
    </row>
    <row r="65" spans="2:8" x14ac:dyDescent="0.35">
      <c r="B65" s="50">
        <v>9781107588714</v>
      </c>
      <c r="C65" s="51" t="s">
        <v>1322</v>
      </c>
      <c r="D65" s="51" t="s">
        <v>1323</v>
      </c>
      <c r="E65" s="19">
        <v>140</v>
      </c>
      <c r="F65" s="18">
        <v>215</v>
      </c>
      <c r="G65" s="20">
        <v>170</v>
      </c>
      <c r="H65" s="43">
        <v>260</v>
      </c>
    </row>
    <row r="66" spans="2:8" x14ac:dyDescent="0.35">
      <c r="B66" s="77">
        <v>9781107477278</v>
      </c>
      <c r="C66" s="78" t="s">
        <v>1312</v>
      </c>
      <c r="D66" s="51" t="s">
        <v>1313</v>
      </c>
      <c r="E66" s="19">
        <v>140</v>
      </c>
      <c r="F66" s="18">
        <v>215</v>
      </c>
      <c r="G66" s="20">
        <v>170</v>
      </c>
      <c r="H66" s="43">
        <v>260</v>
      </c>
    </row>
    <row r="67" spans="2:8" x14ac:dyDescent="0.35">
      <c r="B67" s="77">
        <v>9781107445130</v>
      </c>
      <c r="C67" s="78" t="s">
        <v>1261</v>
      </c>
      <c r="D67" s="51" t="s">
        <v>1262</v>
      </c>
      <c r="E67" s="19">
        <v>90</v>
      </c>
      <c r="F67" s="18">
        <v>140</v>
      </c>
      <c r="G67" s="20">
        <v>110</v>
      </c>
      <c r="H67" s="43">
        <v>165</v>
      </c>
    </row>
    <row r="68" spans="2:8" x14ac:dyDescent="0.35">
      <c r="B68" s="13">
        <v>9781107338326</v>
      </c>
      <c r="C68" s="51" t="s">
        <v>1348</v>
      </c>
      <c r="D68" s="51" t="s">
        <v>1349</v>
      </c>
      <c r="E68" s="19">
        <v>90</v>
      </c>
      <c r="F68" s="18">
        <v>140</v>
      </c>
      <c r="G68" s="20">
        <v>110</v>
      </c>
      <c r="H68" s="43">
        <v>165</v>
      </c>
    </row>
    <row r="69" spans="2:8" x14ac:dyDescent="0.35">
      <c r="B69" s="13">
        <v>9781107298613</v>
      </c>
      <c r="C69" s="51" t="s">
        <v>1310</v>
      </c>
      <c r="D69" s="51" t="s">
        <v>1311</v>
      </c>
      <c r="E69" s="44">
        <v>140</v>
      </c>
      <c r="F69" s="18">
        <v>215</v>
      </c>
      <c r="G69" s="20">
        <v>170</v>
      </c>
      <c r="H69" s="43">
        <v>260</v>
      </c>
    </row>
    <row r="70" spans="2:8" x14ac:dyDescent="0.35">
      <c r="B70" s="13">
        <v>9781107284241</v>
      </c>
      <c r="C70" s="51" t="s">
        <v>1330</v>
      </c>
      <c r="D70" s="51" t="s">
        <v>1331</v>
      </c>
      <c r="E70" s="19">
        <v>140</v>
      </c>
      <c r="F70" s="18">
        <v>215</v>
      </c>
      <c r="G70" s="20">
        <v>170</v>
      </c>
      <c r="H70" s="43">
        <v>260</v>
      </c>
    </row>
    <row r="71" spans="2:8" x14ac:dyDescent="0.35">
      <c r="B71" s="13">
        <v>9781107045132</v>
      </c>
      <c r="C71" s="51" t="s">
        <v>1320</v>
      </c>
      <c r="D71" s="51" t="s">
        <v>1321</v>
      </c>
      <c r="E71" s="19">
        <v>140</v>
      </c>
      <c r="F71" s="18">
        <v>215</v>
      </c>
      <c r="G71" s="20">
        <v>170</v>
      </c>
      <c r="H71" s="43">
        <v>260</v>
      </c>
    </row>
    <row r="72" spans="2:8" x14ac:dyDescent="0.35">
      <c r="B72" s="13">
        <v>9780511993411</v>
      </c>
      <c r="C72" s="51" t="s">
        <v>1358</v>
      </c>
      <c r="D72" s="42" t="s">
        <v>1359</v>
      </c>
      <c r="E72" s="19">
        <v>140</v>
      </c>
      <c r="F72" s="18">
        <v>215</v>
      </c>
      <c r="G72" s="20">
        <v>170</v>
      </c>
      <c r="H72" s="43">
        <v>260</v>
      </c>
    </row>
    <row r="73" spans="2:8" x14ac:dyDescent="0.35">
      <c r="B73" s="13">
        <v>9780511777127</v>
      </c>
      <c r="C73" s="51" t="s">
        <v>1305</v>
      </c>
      <c r="D73" s="51" t="s">
        <v>449</v>
      </c>
      <c r="E73" s="19">
        <v>140</v>
      </c>
      <c r="F73" s="18">
        <v>215</v>
      </c>
      <c r="G73" s="20">
        <v>170</v>
      </c>
      <c r="H73" s="43">
        <v>260</v>
      </c>
    </row>
    <row r="74" spans="2:8" x14ac:dyDescent="0.35">
      <c r="B74" s="13">
        <v>9780511686931</v>
      </c>
      <c r="C74" s="51" t="s">
        <v>1356</v>
      </c>
      <c r="D74" s="51" t="s">
        <v>1357</v>
      </c>
      <c r="E74" s="19">
        <v>90</v>
      </c>
      <c r="F74" s="18">
        <v>140</v>
      </c>
      <c r="G74" s="20">
        <v>110</v>
      </c>
      <c r="H74" s="43">
        <v>165</v>
      </c>
    </row>
    <row r="75" spans="2:8" x14ac:dyDescent="0.35">
      <c r="B75" s="164"/>
      <c r="C75" s="165"/>
      <c r="D75" s="165"/>
      <c r="E75" s="166">
        <f>SUM(Table16[GBP])</f>
        <v>8810</v>
      </c>
      <c r="F75" s="167">
        <f>SUM(Table16[USD])</f>
        <v>13560</v>
      </c>
      <c r="G75" s="168">
        <f>SUM(Table16[EUR])</f>
        <v>10710</v>
      </c>
      <c r="H75" s="169">
        <f>SUBTOTAL(109,Table16[AUD])</f>
        <v>16325</v>
      </c>
    </row>
    <row r="77" spans="2:8" x14ac:dyDescent="0.35">
      <c r="B77" s="2" t="s">
        <v>1747</v>
      </c>
    </row>
    <row r="78" spans="2:8" x14ac:dyDescent="0.35">
      <c r="B78" s="64">
        <v>9781108683302</v>
      </c>
      <c r="C78" s="87" t="s">
        <v>1361</v>
      </c>
      <c r="D78" s="87" t="s">
        <v>1362</v>
      </c>
      <c r="E78" s="55" t="s">
        <v>458</v>
      </c>
      <c r="F78" s="56" t="s">
        <v>458</v>
      </c>
      <c r="G78" s="57" t="s">
        <v>458</v>
      </c>
      <c r="H78" s="58" t="s">
        <v>458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8"/>
  <sheetViews>
    <sheetView workbookViewId="0">
      <selection activeCell="B2" sqref="B2"/>
    </sheetView>
  </sheetViews>
  <sheetFormatPr defaultRowHeight="14.5" x14ac:dyDescent="0.35"/>
  <cols>
    <col min="2" max="2" width="19.1796875" bestFit="1" customWidth="1"/>
    <col min="3" max="3" width="71.7265625" bestFit="1" customWidth="1"/>
    <col min="4" max="4" width="17.7265625" bestFit="1" customWidth="1"/>
    <col min="8" max="8" width="11.453125" bestFit="1" customWidth="1"/>
  </cols>
  <sheetData>
    <row r="2" spans="2:8" x14ac:dyDescent="0.35">
      <c r="B2" s="2" t="s">
        <v>1774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13">
        <v>9781108642002</v>
      </c>
      <c r="C6" s="112" t="s">
        <v>1444</v>
      </c>
      <c r="D6" s="42" t="s">
        <v>1445</v>
      </c>
      <c r="E6" s="19">
        <v>85</v>
      </c>
      <c r="F6" s="18">
        <v>115</v>
      </c>
      <c r="G6" s="20">
        <v>95</v>
      </c>
      <c r="H6" s="43">
        <v>150</v>
      </c>
    </row>
    <row r="7" spans="2:8" x14ac:dyDescent="0.35">
      <c r="B7" s="13">
        <v>9781108691574</v>
      </c>
      <c r="C7" s="112" t="s">
        <v>1450</v>
      </c>
      <c r="D7" s="42" t="s">
        <v>1451</v>
      </c>
      <c r="E7" s="19">
        <v>85</v>
      </c>
      <c r="F7" s="18">
        <v>115</v>
      </c>
      <c r="G7" s="20">
        <v>95</v>
      </c>
      <c r="H7" s="43">
        <v>150</v>
      </c>
    </row>
    <row r="8" spans="2:8" x14ac:dyDescent="0.35">
      <c r="B8" s="13">
        <v>9781139022750</v>
      </c>
      <c r="C8" s="42" t="s">
        <v>1482</v>
      </c>
      <c r="D8" s="42" t="s">
        <v>1483</v>
      </c>
      <c r="E8" s="19">
        <v>90</v>
      </c>
      <c r="F8" s="18">
        <v>140</v>
      </c>
      <c r="G8" s="20">
        <v>110</v>
      </c>
      <c r="H8" s="43">
        <v>165</v>
      </c>
    </row>
    <row r="9" spans="2:8" x14ac:dyDescent="0.35">
      <c r="B9" s="13">
        <v>9781316106167</v>
      </c>
      <c r="C9" s="42" t="s">
        <v>1466</v>
      </c>
      <c r="D9" s="42" t="s">
        <v>1467</v>
      </c>
      <c r="E9" s="19">
        <v>90</v>
      </c>
      <c r="F9" s="18">
        <v>140</v>
      </c>
      <c r="G9" s="20">
        <v>110</v>
      </c>
      <c r="H9" s="43">
        <v>165</v>
      </c>
    </row>
    <row r="10" spans="2:8" x14ac:dyDescent="0.35">
      <c r="B10" s="13">
        <v>9780511550959</v>
      </c>
      <c r="C10" s="42" t="s">
        <v>1513</v>
      </c>
      <c r="D10" s="42" t="s">
        <v>1514</v>
      </c>
      <c r="E10" s="19">
        <v>90</v>
      </c>
      <c r="F10" s="18">
        <v>140</v>
      </c>
      <c r="G10" s="20">
        <v>110</v>
      </c>
      <c r="H10" s="43">
        <v>165</v>
      </c>
    </row>
    <row r="11" spans="2:8" x14ac:dyDescent="0.35">
      <c r="B11" s="13">
        <v>9780511581496</v>
      </c>
      <c r="C11" s="42" t="s">
        <v>1507</v>
      </c>
      <c r="D11" s="42" t="s">
        <v>1508</v>
      </c>
      <c r="E11" s="19">
        <v>90</v>
      </c>
      <c r="F11" s="18">
        <v>140</v>
      </c>
      <c r="G11" s="20">
        <v>110</v>
      </c>
      <c r="H11" s="43">
        <v>165</v>
      </c>
    </row>
    <row r="12" spans="2:8" x14ac:dyDescent="0.35">
      <c r="B12" s="13">
        <v>9780511795039</v>
      </c>
      <c r="C12" s="112" t="s">
        <v>1474</v>
      </c>
      <c r="D12" s="42" t="s">
        <v>1475</v>
      </c>
      <c r="E12" s="19">
        <v>90</v>
      </c>
      <c r="F12" s="18">
        <v>140</v>
      </c>
      <c r="G12" s="20">
        <v>110</v>
      </c>
      <c r="H12" s="43">
        <v>165</v>
      </c>
    </row>
    <row r="13" spans="2:8" x14ac:dyDescent="0.35">
      <c r="B13" s="13">
        <v>9780511600302</v>
      </c>
      <c r="C13" s="42" t="s">
        <v>1515</v>
      </c>
      <c r="D13" s="42" t="s">
        <v>1516</v>
      </c>
      <c r="E13" s="19">
        <v>90</v>
      </c>
      <c r="F13" s="18">
        <v>140</v>
      </c>
      <c r="G13" s="20">
        <v>110</v>
      </c>
      <c r="H13" s="43">
        <v>165</v>
      </c>
    </row>
    <row r="14" spans="2:8" x14ac:dyDescent="0.35">
      <c r="B14" s="13">
        <v>9781107707047</v>
      </c>
      <c r="C14" s="112" t="s">
        <v>1454</v>
      </c>
      <c r="D14" s="42" t="s">
        <v>1455</v>
      </c>
      <c r="E14" s="19">
        <v>90</v>
      </c>
      <c r="F14" s="18">
        <v>140</v>
      </c>
      <c r="G14" s="20">
        <v>110</v>
      </c>
      <c r="H14" s="43">
        <v>165</v>
      </c>
    </row>
    <row r="15" spans="2:8" x14ac:dyDescent="0.35">
      <c r="B15" s="13">
        <v>9781316676899</v>
      </c>
      <c r="C15" s="112" t="s">
        <v>1452</v>
      </c>
      <c r="D15" s="42" t="s">
        <v>1453</v>
      </c>
      <c r="E15" s="44">
        <v>90</v>
      </c>
      <c r="F15" s="18">
        <v>140</v>
      </c>
      <c r="G15" s="20">
        <v>110</v>
      </c>
      <c r="H15" s="43">
        <v>165</v>
      </c>
    </row>
    <row r="16" spans="2:8" x14ac:dyDescent="0.35">
      <c r="B16" s="13">
        <v>9781139794664</v>
      </c>
      <c r="C16" s="42" t="s">
        <v>1478</v>
      </c>
      <c r="D16" s="42" t="s">
        <v>1479</v>
      </c>
      <c r="E16" s="44">
        <v>90</v>
      </c>
      <c r="F16" s="18">
        <v>140</v>
      </c>
      <c r="G16" s="20">
        <v>110</v>
      </c>
      <c r="H16" s="43">
        <v>165</v>
      </c>
    </row>
    <row r="17" spans="2:8" x14ac:dyDescent="0.35">
      <c r="B17" s="13">
        <v>9781139208802</v>
      </c>
      <c r="C17" s="42" t="s">
        <v>1480</v>
      </c>
      <c r="D17" s="42" t="s">
        <v>1481</v>
      </c>
      <c r="E17" s="44">
        <v>90</v>
      </c>
      <c r="F17" s="18">
        <v>140</v>
      </c>
      <c r="G17" s="20">
        <v>110</v>
      </c>
      <c r="H17" s="43">
        <v>165</v>
      </c>
    </row>
    <row r="18" spans="2:8" x14ac:dyDescent="0.35">
      <c r="B18" s="13">
        <v>9780511998331</v>
      </c>
      <c r="C18" s="112" t="s">
        <v>1484</v>
      </c>
      <c r="D18" s="42" t="s">
        <v>1485</v>
      </c>
      <c r="E18" s="44">
        <v>90</v>
      </c>
      <c r="F18" s="18">
        <v>140</v>
      </c>
      <c r="G18" s="20">
        <v>110</v>
      </c>
      <c r="H18" s="43">
        <v>165</v>
      </c>
    </row>
    <row r="19" spans="2:8" x14ac:dyDescent="0.35">
      <c r="B19" s="13">
        <v>9781316275122</v>
      </c>
      <c r="C19" s="112" t="s">
        <v>1458</v>
      </c>
      <c r="D19" s="42" t="s">
        <v>1459</v>
      </c>
      <c r="E19" s="44">
        <v>90</v>
      </c>
      <c r="F19" s="18">
        <v>140</v>
      </c>
      <c r="G19" s="20">
        <v>110</v>
      </c>
      <c r="H19" s="43">
        <v>165</v>
      </c>
    </row>
    <row r="20" spans="2:8" x14ac:dyDescent="0.35">
      <c r="B20" s="13">
        <v>9780511535239</v>
      </c>
      <c r="C20" s="42" t="s">
        <v>1510</v>
      </c>
      <c r="D20" s="42" t="s">
        <v>1511</v>
      </c>
      <c r="E20" s="44">
        <v>90</v>
      </c>
      <c r="F20" s="18">
        <v>140</v>
      </c>
      <c r="G20" s="20">
        <v>110</v>
      </c>
      <c r="H20" s="43">
        <v>165</v>
      </c>
    </row>
    <row r="21" spans="2:8" x14ac:dyDescent="0.35">
      <c r="B21" s="13">
        <v>9780511618840</v>
      </c>
      <c r="C21" s="42" t="s">
        <v>1517</v>
      </c>
      <c r="D21" s="42" t="s">
        <v>637</v>
      </c>
      <c r="E21" s="44">
        <v>90</v>
      </c>
      <c r="F21" s="18">
        <v>140</v>
      </c>
      <c r="G21" s="20">
        <v>110</v>
      </c>
      <c r="H21" s="43">
        <v>165</v>
      </c>
    </row>
    <row r="22" spans="2:8" x14ac:dyDescent="0.35">
      <c r="B22" s="13">
        <v>9780511842412</v>
      </c>
      <c r="C22" s="42" t="s">
        <v>1486</v>
      </c>
      <c r="D22" s="42" t="s">
        <v>1487</v>
      </c>
      <c r="E22" s="44">
        <v>90</v>
      </c>
      <c r="F22" s="18">
        <v>140</v>
      </c>
      <c r="G22" s="20">
        <v>110</v>
      </c>
      <c r="H22" s="43">
        <v>165</v>
      </c>
    </row>
    <row r="23" spans="2:8" x14ac:dyDescent="0.35">
      <c r="B23" s="13">
        <v>9781316681619</v>
      </c>
      <c r="C23" s="112" t="s">
        <v>1456</v>
      </c>
      <c r="D23" s="42" t="s">
        <v>1457</v>
      </c>
      <c r="E23" s="44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13">
        <v>9781316535868</v>
      </c>
      <c r="C24" s="42" t="s">
        <v>1448</v>
      </c>
      <c r="D24" s="42" t="s">
        <v>1449</v>
      </c>
      <c r="E24" s="44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13">
        <v>9780511609701</v>
      </c>
      <c r="C25" s="42" t="s">
        <v>1509</v>
      </c>
      <c r="D25" s="42" t="s">
        <v>785</v>
      </c>
      <c r="E25" s="44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13">
        <v>9780511807114</v>
      </c>
      <c r="C26" s="42" t="s">
        <v>1501</v>
      </c>
      <c r="D26" s="42" t="s">
        <v>1502</v>
      </c>
      <c r="E26" s="44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13">
        <v>9781139342766</v>
      </c>
      <c r="C27" s="112" t="s">
        <v>1460</v>
      </c>
      <c r="D27" s="42" t="s">
        <v>1461</v>
      </c>
      <c r="E27" s="44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13">
        <v>9781139629539</v>
      </c>
      <c r="C28" s="42" t="s">
        <v>1470</v>
      </c>
      <c r="D28" s="42" t="s">
        <v>1471</v>
      </c>
      <c r="E28" s="44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13">
        <v>9781139021333</v>
      </c>
      <c r="C29" s="112" t="s">
        <v>1476</v>
      </c>
      <c r="D29" s="42" t="s">
        <v>1477</v>
      </c>
      <c r="E29" s="44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13">
        <v>9780511750502</v>
      </c>
      <c r="C30" s="42" t="s">
        <v>1494</v>
      </c>
      <c r="D30" s="42" t="s">
        <v>1495</v>
      </c>
      <c r="E30" s="44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13">
        <v>9781108674522</v>
      </c>
      <c r="C31" s="42" t="s">
        <v>1446</v>
      </c>
      <c r="D31" s="42" t="s">
        <v>1447</v>
      </c>
      <c r="E31" s="44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13">
        <v>9780511676208</v>
      </c>
      <c r="C32" s="42" t="s">
        <v>1492</v>
      </c>
      <c r="D32" s="42" t="s">
        <v>1493</v>
      </c>
      <c r="E32" s="44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13">
        <v>9780511845000</v>
      </c>
      <c r="C33" s="42" t="s">
        <v>1496</v>
      </c>
      <c r="D33" s="42" t="s">
        <v>1497</v>
      </c>
      <c r="E33" s="44">
        <v>140</v>
      </c>
      <c r="F33" s="18">
        <v>215</v>
      </c>
      <c r="G33" s="20">
        <v>170</v>
      </c>
      <c r="H33" s="43">
        <v>260</v>
      </c>
    </row>
    <row r="34" spans="2:8" x14ac:dyDescent="0.35">
      <c r="B34" s="13">
        <v>9781139194846</v>
      </c>
      <c r="C34" s="42" t="s">
        <v>1490</v>
      </c>
      <c r="D34" s="42" t="s">
        <v>1491</v>
      </c>
      <c r="E34" s="44">
        <v>140</v>
      </c>
      <c r="F34" s="18">
        <v>215</v>
      </c>
      <c r="G34" s="20">
        <v>170</v>
      </c>
      <c r="H34" s="43">
        <v>260</v>
      </c>
    </row>
    <row r="35" spans="2:8" x14ac:dyDescent="0.35">
      <c r="B35" s="13">
        <v>9781139149716</v>
      </c>
      <c r="C35" s="42" t="s">
        <v>1462</v>
      </c>
      <c r="D35" s="42" t="s">
        <v>1463</v>
      </c>
      <c r="E35" s="44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13">
        <v>9781139192255</v>
      </c>
      <c r="C36" s="42" t="s">
        <v>1498</v>
      </c>
      <c r="D36" s="42" t="s">
        <v>1499</v>
      </c>
      <c r="E36" s="44">
        <v>140</v>
      </c>
      <c r="F36" s="18">
        <v>215</v>
      </c>
      <c r="G36" s="20">
        <v>170</v>
      </c>
      <c r="H36" s="43">
        <v>260</v>
      </c>
    </row>
    <row r="37" spans="2:8" x14ac:dyDescent="0.35">
      <c r="B37" s="13">
        <v>9781107280779</v>
      </c>
      <c r="C37" s="42" t="s">
        <v>1464</v>
      </c>
      <c r="D37" s="42" t="s">
        <v>1465</v>
      </c>
      <c r="E37" s="44">
        <v>140</v>
      </c>
      <c r="F37" s="18">
        <v>215</v>
      </c>
      <c r="G37" s="20">
        <v>170</v>
      </c>
      <c r="H37" s="43">
        <v>260</v>
      </c>
    </row>
    <row r="38" spans="2:8" x14ac:dyDescent="0.35">
      <c r="B38" s="13">
        <v>9781139043885</v>
      </c>
      <c r="C38" s="42" t="s">
        <v>1472</v>
      </c>
      <c r="D38" s="42" t="s">
        <v>1473</v>
      </c>
      <c r="E38" s="44">
        <v>140</v>
      </c>
      <c r="F38" s="18">
        <v>215</v>
      </c>
      <c r="G38" s="20">
        <v>170</v>
      </c>
      <c r="H38" s="43">
        <v>260</v>
      </c>
    </row>
    <row r="39" spans="2:8" x14ac:dyDescent="0.35">
      <c r="B39" s="13">
        <v>9780511794193</v>
      </c>
      <c r="C39" s="42" t="s">
        <v>1755</v>
      </c>
      <c r="D39" s="170" t="s">
        <v>1754</v>
      </c>
      <c r="E39" s="44">
        <v>140</v>
      </c>
      <c r="F39" s="18">
        <v>215</v>
      </c>
      <c r="G39" s="20">
        <v>170</v>
      </c>
      <c r="H39" s="43">
        <v>260</v>
      </c>
    </row>
    <row r="40" spans="2:8" x14ac:dyDescent="0.35">
      <c r="B40" s="13">
        <v>9780511813948</v>
      </c>
      <c r="C40" s="42" t="s">
        <v>46</v>
      </c>
      <c r="D40" s="42" t="s">
        <v>1500</v>
      </c>
      <c r="E40" s="44">
        <v>140</v>
      </c>
      <c r="F40" s="18">
        <v>215</v>
      </c>
      <c r="G40" s="20">
        <v>170</v>
      </c>
      <c r="H40" s="43">
        <v>260</v>
      </c>
    </row>
    <row r="41" spans="2:8" x14ac:dyDescent="0.35">
      <c r="B41" s="13">
        <v>9780511845161</v>
      </c>
      <c r="C41" s="42" t="s">
        <v>1488</v>
      </c>
      <c r="D41" s="42" t="s">
        <v>1489</v>
      </c>
      <c r="E41" s="44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13">
        <v>9780511626906</v>
      </c>
      <c r="C42" s="42" t="s">
        <v>1505</v>
      </c>
      <c r="D42" s="42" t="s">
        <v>1506</v>
      </c>
      <c r="E42" s="44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13">
        <v>9781139015516</v>
      </c>
      <c r="C43" s="112" t="s">
        <v>1468</v>
      </c>
      <c r="D43" s="112" t="s">
        <v>1469</v>
      </c>
      <c r="E43" s="44">
        <v>140</v>
      </c>
      <c r="F43" s="18">
        <v>215</v>
      </c>
      <c r="G43" s="20">
        <v>170</v>
      </c>
      <c r="H43" s="43">
        <v>260</v>
      </c>
    </row>
    <row r="44" spans="2:8" x14ac:dyDescent="0.35">
      <c r="B44" s="13">
        <v>9780511840463</v>
      </c>
      <c r="C44" s="42" t="s">
        <v>1503</v>
      </c>
      <c r="D44" s="42" t="s">
        <v>1504</v>
      </c>
      <c r="E44" s="44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197">
        <v>9780511809095</v>
      </c>
      <c r="C45" s="129" t="s">
        <v>1512</v>
      </c>
      <c r="D45" s="129" t="s">
        <v>1489</v>
      </c>
      <c r="E45" s="123">
        <v>310</v>
      </c>
      <c r="F45" s="97">
        <v>500</v>
      </c>
      <c r="G45" s="98">
        <v>375</v>
      </c>
      <c r="H45" s="103">
        <v>600</v>
      </c>
    </row>
    <row r="46" spans="2:8" x14ac:dyDescent="0.35">
      <c r="B46" s="207">
        <v>9781108617567</v>
      </c>
      <c r="C46" s="212" t="s">
        <v>1895</v>
      </c>
      <c r="D46" s="208" t="s">
        <v>1798</v>
      </c>
      <c r="E46" s="44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207">
        <v>9781108664462</v>
      </c>
      <c r="C47" s="212" t="s">
        <v>1896</v>
      </c>
      <c r="D47" s="208" t="s">
        <v>1897</v>
      </c>
      <c r="E47" s="44">
        <v>140</v>
      </c>
      <c r="F47" s="18">
        <v>215</v>
      </c>
      <c r="G47" s="20">
        <v>170</v>
      </c>
      <c r="H47" s="43">
        <v>260</v>
      </c>
    </row>
    <row r="48" spans="2:8" x14ac:dyDescent="0.35">
      <c r="B48" s="122"/>
      <c r="C48" s="91"/>
      <c r="D48" s="91"/>
      <c r="E48" s="123">
        <f>SUM(Table17[GBP])</f>
        <v>5190</v>
      </c>
      <c r="F48" s="97">
        <f>SUM(Table17[USD])</f>
        <v>7990</v>
      </c>
      <c r="G48" s="98">
        <f>SUM(Table17[EUR])</f>
        <v>6295</v>
      </c>
      <c r="H48" s="103">
        <f>SUBTOTAL(109,Table17[AUD])</f>
        <v>9615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4"/>
  <sheetViews>
    <sheetView workbookViewId="0">
      <selection activeCell="B2" sqref="B2"/>
    </sheetView>
  </sheetViews>
  <sheetFormatPr defaultRowHeight="14.5" x14ac:dyDescent="0.35"/>
  <cols>
    <col min="2" max="2" width="17.7265625" customWidth="1"/>
    <col min="3" max="3" width="61.1796875" bestFit="1" customWidth="1"/>
    <col min="4" max="4" width="22.7265625" customWidth="1"/>
    <col min="5" max="5" width="8" bestFit="1" customWidth="1"/>
    <col min="6" max="6" width="8.7265625" bestFit="1" customWidth="1"/>
    <col min="8" max="9" width="12.453125" bestFit="1" customWidth="1"/>
    <col min="10" max="10" width="22.1796875" customWidth="1"/>
  </cols>
  <sheetData>
    <row r="2" spans="2:8" x14ac:dyDescent="0.35">
      <c r="B2" s="2" t="s">
        <v>1775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13">
        <v>9781108277495</v>
      </c>
      <c r="C6" s="42" t="s">
        <v>660</v>
      </c>
      <c r="D6" s="42" t="s">
        <v>661</v>
      </c>
      <c r="E6" s="19">
        <v>85</v>
      </c>
      <c r="F6" s="18">
        <v>115</v>
      </c>
      <c r="G6" s="20">
        <v>95</v>
      </c>
      <c r="H6" s="43">
        <v>150</v>
      </c>
    </row>
    <row r="7" spans="2:8" x14ac:dyDescent="0.35">
      <c r="B7" s="13">
        <v>9781108290159</v>
      </c>
      <c r="C7" s="42" t="s">
        <v>658</v>
      </c>
      <c r="D7" s="42" t="s">
        <v>659</v>
      </c>
      <c r="E7" s="19">
        <v>85</v>
      </c>
      <c r="F7" s="18">
        <v>115</v>
      </c>
      <c r="G7" s="20">
        <v>95</v>
      </c>
      <c r="H7" s="43">
        <v>150</v>
      </c>
    </row>
    <row r="8" spans="2:8" x14ac:dyDescent="0.35">
      <c r="B8" s="13">
        <v>9781139226448</v>
      </c>
      <c r="C8" s="42" t="s">
        <v>749</v>
      </c>
      <c r="D8" s="42" t="s">
        <v>750</v>
      </c>
      <c r="E8" s="19">
        <v>90</v>
      </c>
      <c r="F8" s="18">
        <v>140</v>
      </c>
      <c r="G8" s="20">
        <v>110</v>
      </c>
      <c r="H8" s="43">
        <v>165</v>
      </c>
    </row>
    <row r="9" spans="2:8" x14ac:dyDescent="0.35">
      <c r="B9" s="67">
        <v>9780511721649</v>
      </c>
      <c r="C9" s="71" t="s">
        <v>674</v>
      </c>
      <c r="D9" s="71" t="s">
        <v>675</v>
      </c>
      <c r="E9" s="85">
        <v>90</v>
      </c>
      <c r="F9" s="18">
        <v>140</v>
      </c>
      <c r="G9" s="20">
        <v>110</v>
      </c>
      <c r="H9" s="43">
        <v>165</v>
      </c>
    </row>
    <row r="10" spans="2:8" x14ac:dyDescent="0.35">
      <c r="B10" s="67">
        <v>9780511921681</v>
      </c>
      <c r="C10" s="42" t="s">
        <v>678</v>
      </c>
      <c r="D10" s="42" t="s">
        <v>679</v>
      </c>
      <c r="E10" s="85">
        <v>90</v>
      </c>
      <c r="F10" s="18">
        <v>140</v>
      </c>
      <c r="G10" s="20">
        <v>110</v>
      </c>
      <c r="H10" s="43">
        <v>165</v>
      </c>
    </row>
    <row r="11" spans="2:8" x14ac:dyDescent="0.35">
      <c r="B11" s="67">
        <v>9781316212639</v>
      </c>
      <c r="C11" s="42" t="s">
        <v>662</v>
      </c>
      <c r="D11" s="42" t="s">
        <v>663</v>
      </c>
      <c r="E11" s="85">
        <v>90</v>
      </c>
      <c r="F11" s="18">
        <v>140</v>
      </c>
      <c r="G11" s="20">
        <v>110</v>
      </c>
      <c r="H11" s="43">
        <v>165</v>
      </c>
    </row>
    <row r="12" spans="2:8" x14ac:dyDescent="0.35">
      <c r="B12" s="13">
        <v>9781107706484</v>
      </c>
      <c r="C12" s="42" t="s">
        <v>664</v>
      </c>
      <c r="D12" s="42" t="s">
        <v>665</v>
      </c>
      <c r="E12" s="85">
        <v>90</v>
      </c>
      <c r="F12" s="18">
        <v>140</v>
      </c>
      <c r="G12" s="20">
        <v>110</v>
      </c>
      <c r="H12" s="43">
        <v>165</v>
      </c>
    </row>
    <row r="13" spans="2:8" x14ac:dyDescent="0.35">
      <c r="B13" s="67">
        <v>9781316275757</v>
      </c>
      <c r="C13" s="42" t="s">
        <v>837</v>
      </c>
      <c r="D13" s="42" t="s">
        <v>676</v>
      </c>
      <c r="E13" s="85">
        <v>90</v>
      </c>
      <c r="F13" s="18">
        <v>140</v>
      </c>
      <c r="G13" s="20">
        <v>110</v>
      </c>
      <c r="H13" s="43">
        <v>165</v>
      </c>
    </row>
    <row r="14" spans="2:8" x14ac:dyDescent="0.35">
      <c r="B14" s="67">
        <v>9780511842481</v>
      </c>
      <c r="C14" s="42" t="s">
        <v>666</v>
      </c>
      <c r="D14" s="42" t="s">
        <v>667</v>
      </c>
      <c r="E14" s="85">
        <v>90</v>
      </c>
      <c r="F14" s="18">
        <v>140</v>
      </c>
      <c r="G14" s="20">
        <v>110</v>
      </c>
      <c r="H14" s="43">
        <v>165</v>
      </c>
    </row>
    <row r="15" spans="2:8" x14ac:dyDescent="0.35">
      <c r="B15" s="67">
        <v>9780511976735</v>
      </c>
      <c r="C15" s="42" t="s">
        <v>668</v>
      </c>
      <c r="D15" s="42" t="s">
        <v>669</v>
      </c>
      <c r="E15" s="85">
        <v>90</v>
      </c>
      <c r="F15" s="18">
        <v>140</v>
      </c>
      <c r="G15" s="20">
        <v>110</v>
      </c>
      <c r="H15" s="43">
        <v>165</v>
      </c>
    </row>
    <row r="16" spans="2:8" x14ac:dyDescent="0.35">
      <c r="B16" s="67">
        <v>9780511979811</v>
      </c>
      <c r="C16" s="42" t="s">
        <v>670</v>
      </c>
      <c r="D16" s="42" t="s">
        <v>671</v>
      </c>
      <c r="E16" s="85">
        <v>90</v>
      </c>
      <c r="F16" s="18">
        <v>140</v>
      </c>
      <c r="G16" s="20">
        <v>110</v>
      </c>
      <c r="H16" s="43">
        <v>165</v>
      </c>
    </row>
    <row r="17" spans="2:8" x14ac:dyDescent="0.35">
      <c r="B17" s="67">
        <v>9781316716656</v>
      </c>
      <c r="C17" s="42" t="s">
        <v>672</v>
      </c>
      <c r="D17" s="42" t="s">
        <v>673</v>
      </c>
      <c r="E17" s="85">
        <v>90</v>
      </c>
      <c r="F17" s="18">
        <v>140</v>
      </c>
      <c r="G17" s="20">
        <v>110</v>
      </c>
      <c r="H17" s="43">
        <v>165</v>
      </c>
    </row>
    <row r="18" spans="2:8" x14ac:dyDescent="0.35">
      <c r="B18" s="67">
        <v>9781316335765</v>
      </c>
      <c r="C18" s="42" t="s">
        <v>680</v>
      </c>
      <c r="D18" s="42" t="s">
        <v>681</v>
      </c>
      <c r="E18" s="85">
        <v>90</v>
      </c>
      <c r="F18" s="18">
        <v>140</v>
      </c>
      <c r="G18" s="20">
        <v>110</v>
      </c>
      <c r="H18" s="43">
        <v>165</v>
      </c>
    </row>
    <row r="19" spans="2:8" x14ac:dyDescent="0.35">
      <c r="B19" s="67">
        <v>9781107295629</v>
      </c>
      <c r="C19" s="42" t="s">
        <v>758</v>
      </c>
      <c r="D19" s="42" t="s">
        <v>759</v>
      </c>
      <c r="E19" s="85">
        <v>90</v>
      </c>
      <c r="F19" s="18">
        <v>140</v>
      </c>
      <c r="G19" s="20">
        <v>110</v>
      </c>
      <c r="H19" s="43">
        <v>165</v>
      </c>
    </row>
    <row r="20" spans="2:8" x14ac:dyDescent="0.35">
      <c r="B20" s="67">
        <v>9781316286159</v>
      </c>
      <c r="C20" s="42" t="s">
        <v>385</v>
      </c>
      <c r="D20" s="42" t="s">
        <v>386</v>
      </c>
      <c r="E20" s="85">
        <v>140</v>
      </c>
      <c r="F20" s="18">
        <v>215</v>
      </c>
      <c r="G20" s="20">
        <v>170</v>
      </c>
      <c r="H20" s="43">
        <v>260</v>
      </c>
    </row>
    <row r="21" spans="2:8" x14ac:dyDescent="0.35">
      <c r="B21" s="13">
        <v>9781316451090</v>
      </c>
      <c r="C21" s="42" t="s">
        <v>377</v>
      </c>
      <c r="D21" s="42" t="s">
        <v>378</v>
      </c>
      <c r="E21" s="85">
        <v>140</v>
      </c>
      <c r="F21" s="18">
        <v>215</v>
      </c>
      <c r="G21" s="20">
        <v>170</v>
      </c>
      <c r="H21" s="43">
        <v>260</v>
      </c>
    </row>
    <row r="22" spans="2:8" x14ac:dyDescent="0.35">
      <c r="B22" s="67">
        <v>9781316418321</v>
      </c>
      <c r="C22" s="42" t="s">
        <v>597</v>
      </c>
      <c r="D22" s="42" t="s">
        <v>682</v>
      </c>
      <c r="E22" s="85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67">
        <v>9781108377706</v>
      </c>
      <c r="C23" s="42" t="s">
        <v>736</v>
      </c>
      <c r="D23" s="42" t="s">
        <v>737</v>
      </c>
      <c r="E23" s="85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67">
        <v>9781316882610</v>
      </c>
      <c r="C24" s="42" t="s">
        <v>726</v>
      </c>
      <c r="D24" s="42" t="s">
        <v>727</v>
      </c>
      <c r="E24" s="85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67">
        <v>9781316529669</v>
      </c>
      <c r="C25" s="42" t="s">
        <v>741</v>
      </c>
      <c r="D25" s="42" t="s">
        <v>742</v>
      </c>
      <c r="E25" s="85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67">
        <v>9780511780356</v>
      </c>
      <c r="C26" s="42" t="s">
        <v>683</v>
      </c>
      <c r="D26" s="42" t="s">
        <v>685</v>
      </c>
      <c r="E26" s="85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67">
        <v>9781316216002</v>
      </c>
      <c r="C27" s="42" t="s">
        <v>586</v>
      </c>
      <c r="D27" s="42" t="s">
        <v>684</v>
      </c>
      <c r="E27" s="85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67">
        <v>9780511804052</v>
      </c>
      <c r="C28" s="42" t="s">
        <v>686</v>
      </c>
      <c r="D28" s="42" t="s">
        <v>687</v>
      </c>
      <c r="E28" s="85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67">
        <v>9781316257340</v>
      </c>
      <c r="C29" s="42" t="s">
        <v>688</v>
      </c>
      <c r="D29" s="42" t="s">
        <v>689</v>
      </c>
      <c r="E29" s="85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67">
        <v>9780511804410</v>
      </c>
      <c r="C30" s="42" t="s">
        <v>730</v>
      </c>
      <c r="D30" s="42" t="s">
        <v>731</v>
      </c>
      <c r="E30" s="85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67">
        <v>9781139136877</v>
      </c>
      <c r="C31" s="42" t="s">
        <v>690</v>
      </c>
      <c r="D31" s="42" t="s">
        <v>691</v>
      </c>
      <c r="E31" s="85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67">
        <v>9780511791383</v>
      </c>
      <c r="C32" s="42" t="s">
        <v>692</v>
      </c>
      <c r="D32" s="42" t="s">
        <v>693</v>
      </c>
      <c r="E32" s="85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194">
        <v>9781108565691</v>
      </c>
      <c r="C33" s="7" t="s">
        <v>1756</v>
      </c>
      <c r="D33" s="7" t="s">
        <v>1757</v>
      </c>
      <c r="E33" s="19">
        <v>140</v>
      </c>
      <c r="F33" s="18">
        <v>215</v>
      </c>
      <c r="G33" s="20">
        <v>170</v>
      </c>
      <c r="H33" s="43">
        <v>260</v>
      </c>
    </row>
    <row r="34" spans="2:8" x14ac:dyDescent="0.35">
      <c r="B34" s="67">
        <v>9780511894701</v>
      </c>
      <c r="C34" s="42" t="s">
        <v>694</v>
      </c>
      <c r="D34" s="42" t="s">
        <v>695</v>
      </c>
      <c r="E34" s="19">
        <v>140</v>
      </c>
      <c r="F34" s="18">
        <v>215</v>
      </c>
      <c r="G34" s="20">
        <v>170</v>
      </c>
      <c r="H34" s="43">
        <v>260</v>
      </c>
    </row>
    <row r="35" spans="2:8" x14ac:dyDescent="0.35">
      <c r="B35" s="67">
        <v>9781316662106</v>
      </c>
      <c r="C35" s="42" t="s">
        <v>739</v>
      </c>
      <c r="D35" s="42" t="s">
        <v>740</v>
      </c>
      <c r="E35" s="19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67">
        <v>9781316534298</v>
      </c>
      <c r="C36" s="42" t="s">
        <v>745</v>
      </c>
      <c r="D36" s="42" t="s">
        <v>746</v>
      </c>
      <c r="E36" s="19">
        <v>140</v>
      </c>
      <c r="F36" s="18">
        <v>215</v>
      </c>
      <c r="G36" s="20">
        <v>170</v>
      </c>
      <c r="H36" s="43">
        <v>260</v>
      </c>
    </row>
    <row r="37" spans="2:8" x14ac:dyDescent="0.35">
      <c r="B37" s="67">
        <v>9780511753749</v>
      </c>
      <c r="C37" s="42" t="s">
        <v>696</v>
      </c>
      <c r="D37" s="42" t="s">
        <v>697</v>
      </c>
      <c r="E37" s="19">
        <v>140</v>
      </c>
      <c r="F37" s="18">
        <v>215</v>
      </c>
      <c r="G37" s="20">
        <v>170</v>
      </c>
      <c r="H37" s="43">
        <v>260</v>
      </c>
    </row>
    <row r="38" spans="2:8" x14ac:dyDescent="0.35">
      <c r="B38" s="67">
        <v>9781316339831</v>
      </c>
      <c r="C38" s="42" t="s">
        <v>612</v>
      </c>
      <c r="D38" s="42" t="s">
        <v>613</v>
      </c>
      <c r="E38" s="19">
        <v>140</v>
      </c>
      <c r="F38" s="18">
        <v>215</v>
      </c>
      <c r="G38" s="20">
        <v>170</v>
      </c>
      <c r="H38" s="43">
        <v>260</v>
      </c>
    </row>
    <row r="39" spans="2:8" x14ac:dyDescent="0.35">
      <c r="B39" s="67">
        <v>9781139227193</v>
      </c>
      <c r="C39" s="42" t="s">
        <v>698</v>
      </c>
      <c r="D39" s="42" t="s">
        <v>699</v>
      </c>
      <c r="E39" s="19">
        <v>140</v>
      </c>
      <c r="F39" s="18">
        <v>215</v>
      </c>
      <c r="G39" s="20">
        <v>170</v>
      </c>
      <c r="H39" s="43">
        <v>260</v>
      </c>
    </row>
    <row r="40" spans="2:8" x14ac:dyDescent="0.35">
      <c r="B40" s="67">
        <v>9780511811395</v>
      </c>
      <c r="C40" s="42" t="s">
        <v>700</v>
      </c>
      <c r="D40" s="42" t="s">
        <v>701</v>
      </c>
      <c r="E40" s="19">
        <v>140</v>
      </c>
      <c r="F40" s="18">
        <v>215</v>
      </c>
      <c r="G40" s="20">
        <v>170</v>
      </c>
      <c r="H40" s="43">
        <v>260</v>
      </c>
    </row>
    <row r="41" spans="2:8" x14ac:dyDescent="0.35">
      <c r="B41" s="67">
        <v>9781107449442</v>
      </c>
      <c r="C41" s="42" t="s">
        <v>702</v>
      </c>
      <c r="D41" s="42" t="s">
        <v>703</v>
      </c>
      <c r="E41" s="19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67">
        <v>9781139941907</v>
      </c>
      <c r="C42" s="42" t="s">
        <v>704</v>
      </c>
      <c r="D42" s="42" t="s">
        <v>705</v>
      </c>
      <c r="E42" s="19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67">
        <v>9781316888568</v>
      </c>
      <c r="C43" s="42" t="s">
        <v>728</v>
      </c>
      <c r="D43" s="42" t="s">
        <v>729</v>
      </c>
      <c r="E43" s="19">
        <v>140</v>
      </c>
      <c r="F43" s="18">
        <v>215</v>
      </c>
      <c r="G43" s="20">
        <v>170</v>
      </c>
      <c r="H43" s="43">
        <v>260</v>
      </c>
    </row>
    <row r="44" spans="2:8" x14ac:dyDescent="0.35">
      <c r="B44" s="67">
        <v>9781139030687</v>
      </c>
      <c r="C44" s="42" t="s">
        <v>732</v>
      </c>
      <c r="D44" s="42" t="s">
        <v>733</v>
      </c>
      <c r="E44" s="19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67">
        <v>9781139176200</v>
      </c>
      <c r="C45" s="42" t="s">
        <v>706</v>
      </c>
      <c r="D45" s="42" t="s">
        <v>707</v>
      </c>
      <c r="E45" s="19">
        <v>140</v>
      </c>
      <c r="F45" s="18">
        <v>215</v>
      </c>
      <c r="G45" s="20">
        <v>170</v>
      </c>
      <c r="H45" s="43">
        <v>260</v>
      </c>
    </row>
    <row r="46" spans="2:8" x14ac:dyDescent="0.35">
      <c r="B46" s="67">
        <v>9780511845086</v>
      </c>
      <c r="C46" s="42" t="s">
        <v>708</v>
      </c>
      <c r="D46" s="42" t="s">
        <v>709</v>
      </c>
      <c r="E46" s="19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67">
        <v>9780511811883</v>
      </c>
      <c r="C47" s="42" t="s">
        <v>710</v>
      </c>
      <c r="D47" s="42" t="s">
        <v>711</v>
      </c>
      <c r="E47" s="19">
        <v>140</v>
      </c>
      <c r="F47" s="18">
        <v>215</v>
      </c>
      <c r="G47" s="20">
        <v>170</v>
      </c>
      <c r="H47" s="43">
        <v>260</v>
      </c>
    </row>
    <row r="48" spans="2:8" x14ac:dyDescent="0.35">
      <c r="B48" s="67">
        <v>9780511762659</v>
      </c>
      <c r="C48" s="42" t="s">
        <v>712</v>
      </c>
      <c r="D48" s="42" t="s">
        <v>713</v>
      </c>
      <c r="E48" s="19">
        <v>140</v>
      </c>
      <c r="F48" s="18">
        <v>215</v>
      </c>
      <c r="G48" s="20">
        <v>170</v>
      </c>
      <c r="H48" s="43">
        <v>260</v>
      </c>
    </row>
    <row r="49" spans="2:8" x14ac:dyDescent="0.35">
      <c r="B49" s="67">
        <v>9781107415874</v>
      </c>
      <c r="C49" s="42" t="s">
        <v>738</v>
      </c>
      <c r="D49" s="42" t="s">
        <v>679</v>
      </c>
      <c r="E49" s="19">
        <v>140</v>
      </c>
      <c r="F49" s="18">
        <v>215</v>
      </c>
      <c r="G49" s="20">
        <v>170</v>
      </c>
      <c r="H49" s="43">
        <v>260</v>
      </c>
    </row>
    <row r="50" spans="2:8" x14ac:dyDescent="0.35">
      <c r="B50" s="67">
        <v>9780511974076</v>
      </c>
      <c r="C50" s="42" t="s">
        <v>714</v>
      </c>
      <c r="D50" s="42" t="s">
        <v>715</v>
      </c>
      <c r="E50" s="19">
        <v>140</v>
      </c>
      <c r="F50" s="18">
        <v>215</v>
      </c>
      <c r="G50" s="20">
        <v>170</v>
      </c>
      <c r="H50" s="43">
        <v>260</v>
      </c>
    </row>
    <row r="51" spans="2:8" x14ac:dyDescent="0.35">
      <c r="B51" s="67">
        <v>9781316672815</v>
      </c>
      <c r="C51" s="42" t="s">
        <v>724</v>
      </c>
      <c r="D51" s="42" t="s">
        <v>725</v>
      </c>
      <c r="E51" s="19">
        <v>140</v>
      </c>
      <c r="F51" s="18">
        <v>215</v>
      </c>
      <c r="G51" s="20">
        <v>170</v>
      </c>
      <c r="H51" s="43">
        <v>260</v>
      </c>
    </row>
    <row r="52" spans="2:8" x14ac:dyDescent="0.35">
      <c r="B52" s="67">
        <v>9781316212493</v>
      </c>
      <c r="C52" s="42" t="s">
        <v>743</v>
      </c>
      <c r="D52" s="42" t="s">
        <v>744</v>
      </c>
      <c r="E52" s="19">
        <v>140</v>
      </c>
      <c r="F52" s="18">
        <v>215</v>
      </c>
      <c r="G52" s="20">
        <v>170</v>
      </c>
      <c r="H52" s="43">
        <v>260</v>
      </c>
    </row>
    <row r="53" spans="2:8" x14ac:dyDescent="0.35">
      <c r="B53" s="67">
        <v>9781316779422</v>
      </c>
      <c r="C53" s="42" t="s">
        <v>723</v>
      </c>
      <c r="D53" s="42" t="s">
        <v>590</v>
      </c>
      <c r="E53" s="19">
        <v>140</v>
      </c>
      <c r="F53" s="18">
        <v>215</v>
      </c>
      <c r="G53" s="20">
        <v>170</v>
      </c>
      <c r="H53" s="43">
        <v>260</v>
      </c>
    </row>
    <row r="54" spans="2:8" x14ac:dyDescent="0.35">
      <c r="B54" s="67">
        <v>9781316212530</v>
      </c>
      <c r="C54" s="42" t="s">
        <v>716</v>
      </c>
      <c r="D54" s="42" t="s">
        <v>717</v>
      </c>
      <c r="E54" s="19">
        <v>140</v>
      </c>
      <c r="F54" s="18">
        <v>215</v>
      </c>
      <c r="G54" s="20">
        <v>170</v>
      </c>
      <c r="H54" s="43">
        <v>260</v>
      </c>
    </row>
    <row r="55" spans="2:8" x14ac:dyDescent="0.35">
      <c r="B55" s="67">
        <v>9781139565363</v>
      </c>
      <c r="C55" s="42" t="s">
        <v>734</v>
      </c>
      <c r="D55" s="42" t="s">
        <v>735</v>
      </c>
      <c r="E55" s="19">
        <v>140</v>
      </c>
      <c r="F55" s="18">
        <v>215</v>
      </c>
      <c r="G55" s="20">
        <v>170</v>
      </c>
      <c r="H55" s="43">
        <v>260</v>
      </c>
    </row>
    <row r="56" spans="2:8" x14ac:dyDescent="0.35">
      <c r="B56" s="67">
        <v>9781139854610</v>
      </c>
      <c r="C56" s="42" t="s">
        <v>751</v>
      </c>
      <c r="D56" s="42" t="s">
        <v>718</v>
      </c>
      <c r="E56" s="19">
        <v>140</v>
      </c>
      <c r="F56" s="18">
        <v>215</v>
      </c>
      <c r="G56" s="20">
        <v>170</v>
      </c>
      <c r="H56" s="43">
        <v>260</v>
      </c>
    </row>
    <row r="57" spans="2:8" x14ac:dyDescent="0.35">
      <c r="B57" s="67">
        <v>9780511790515</v>
      </c>
      <c r="C57" s="42" t="s">
        <v>752</v>
      </c>
      <c r="D57" s="42" t="s">
        <v>718</v>
      </c>
      <c r="E57" s="19">
        <v>140</v>
      </c>
      <c r="F57" s="18">
        <v>215</v>
      </c>
      <c r="G57" s="20">
        <v>170</v>
      </c>
      <c r="H57" s="43">
        <v>260</v>
      </c>
    </row>
    <row r="58" spans="2:8" x14ac:dyDescent="0.35">
      <c r="B58" s="67">
        <v>9780511736179</v>
      </c>
      <c r="C58" s="42" t="s">
        <v>719</v>
      </c>
      <c r="D58" s="42" t="s">
        <v>718</v>
      </c>
      <c r="E58" s="19">
        <v>140</v>
      </c>
      <c r="F58" s="18">
        <v>215</v>
      </c>
      <c r="G58" s="20">
        <v>170</v>
      </c>
      <c r="H58" s="43">
        <v>260</v>
      </c>
    </row>
    <row r="59" spans="2:8" x14ac:dyDescent="0.35">
      <c r="B59" s="67">
        <v>9781139012751</v>
      </c>
      <c r="C59" s="42" t="s">
        <v>753</v>
      </c>
      <c r="D59" s="42" t="s">
        <v>754</v>
      </c>
      <c r="E59" s="19">
        <v>140</v>
      </c>
      <c r="F59" s="18">
        <v>215</v>
      </c>
      <c r="G59" s="20">
        <v>170</v>
      </c>
      <c r="H59" s="43">
        <v>260</v>
      </c>
    </row>
    <row r="60" spans="2:8" x14ac:dyDescent="0.35">
      <c r="B60" s="67">
        <v>9781316135990</v>
      </c>
      <c r="C60" s="42" t="s">
        <v>755</v>
      </c>
      <c r="D60" s="42" t="s">
        <v>756</v>
      </c>
      <c r="E60" s="19">
        <v>140</v>
      </c>
      <c r="F60" s="18">
        <v>215</v>
      </c>
      <c r="G60" s="20">
        <v>170</v>
      </c>
      <c r="H60" s="43">
        <v>260</v>
      </c>
    </row>
    <row r="61" spans="2:8" x14ac:dyDescent="0.35">
      <c r="B61" s="67">
        <v>9781316576618</v>
      </c>
      <c r="C61" s="42" t="s">
        <v>757</v>
      </c>
      <c r="D61" s="42" t="s">
        <v>720</v>
      </c>
      <c r="E61" s="19">
        <v>140</v>
      </c>
      <c r="F61" s="18">
        <v>215</v>
      </c>
      <c r="G61" s="20">
        <v>170</v>
      </c>
      <c r="H61" s="43">
        <v>260</v>
      </c>
    </row>
    <row r="62" spans="2:8" x14ac:dyDescent="0.35">
      <c r="B62" s="67">
        <v>9781316271377</v>
      </c>
      <c r="C62" s="42" t="s">
        <v>747</v>
      </c>
      <c r="D62" s="42" t="s">
        <v>748</v>
      </c>
      <c r="E62" s="19">
        <v>140</v>
      </c>
      <c r="F62" s="18">
        <v>215</v>
      </c>
      <c r="G62" s="20">
        <v>170</v>
      </c>
      <c r="H62" s="43">
        <v>260</v>
      </c>
    </row>
    <row r="63" spans="2:8" x14ac:dyDescent="0.35">
      <c r="B63" s="67">
        <v>9780511895555</v>
      </c>
      <c r="C63" s="42" t="s">
        <v>721</v>
      </c>
      <c r="D63" s="42" t="s">
        <v>722</v>
      </c>
      <c r="E63" s="19">
        <v>140</v>
      </c>
      <c r="F63" s="18">
        <v>215</v>
      </c>
      <c r="G63" s="20">
        <v>170</v>
      </c>
      <c r="H63" s="43">
        <v>260</v>
      </c>
    </row>
    <row r="64" spans="2:8" x14ac:dyDescent="0.35">
      <c r="B64" s="121"/>
      <c r="C64" s="38"/>
      <c r="D64" s="38"/>
      <c r="E64" s="19">
        <f>SUM(Table18[GBP])</f>
        <v>7410</v>
      </c>
      <c r="F64" s="18">
        <f>SUM(Table18[USD])</f>
        <v>11370</v>
      </c>
      <c r="G64" s="20">
        <f>SUM(Table18[EUR])</f>
        <v>8990</v>
      </c>
      <c r="H64" s="43">
        <f>SUBTOTAL(109,Table18[AUD])</f>
        <v>13720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8"/>
  <sheetViews>
    <sheetView workbookViewId="0">
      <selection activeCell="B2" sqref="B2"/>
    </sheetView>
  </sheetViews>
  <sheetFormatPr defaultRowHeight="14.5" x14ac:dyDescent="0.35"/>
  <cols>
    <col min="2" max="2" width="14.1796875" bestFit="1" customWidth="1"/>
    <col min="3" max="3" width="55.453125" bestFit="1" customWidth="1"/>
    <col min="4" max="4" width="9.26953125" customWidth="1"/>
    <col min="8" max="8" width="11.453125" bestFit="1" customWidth="1"/>
  </cols>
  <sheetData>
    <row r="1" spans="2:8" x14ac:dyDescent="0.35">
      <c r="B1" s="1"/>
      <c r="C1" s="1"/>
    </row>
    <row r="2" spans="2:8" x14ac:dyDescent="0.35">
      <c r="B2" s="2" t="s">
        <v>1776</v>
      </c>
      <c r="C2" s="1"/>
    </row>
    <row r="3" spans="2:8" x14ac:dyDescent="0.35">
      <c r="B3" s="152" t="s">
        <v>1748</v>
      </c>
      <c r="C3" s="1"/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67">
        <v>9780511843891</v>
      </c>
      <c r="C6" s="42" t="s">
        <v>1436</v>
      </c>
      <c r="D6" s="42" t="s">
        <v>1437</v>
      </c>
      <c r="E6" s="124">
        <v>90</v>
      </c>
      <c r="F6" s="125">
        <v>140</v>
      </c>
      <c r="G6" s="126">
        <v>110</v>
      </c>
      <c r="H6" s="127">
        <v>165</v>
      </c>
    </row>
    <row r="7" spans="2:8" x14ac:dyDescent="0.35">
      <c r="B7" s="67">
        <v>9781316335604</v>
      </c>
      <c r="C7" s="42" t="s">
        <v>1368</v>
      </c>
      <c r="D7" s="42" t="s">
        <v>1369</v>
      </c>
      <c r="E7" s="124">
        <v>90</v>
      </c>
      <c r="F7" s="125">
        <v>140</v>
      </c>
      <c r="G7" s="126">
        <v>110</v>
      </c>
      <c r="H7" s="127">
        <v>165</v>
      </c>
    </row>
    <row r="8" spans="2:8" x14ac:dyDescent="0.35">
      <c r="B8" s="67">
        <v>9780511920585</v>
      </c>
      <c r="C8" s="42" t="s">
        <v>1404</v>
      </c>
      <c r="D8" s="42" t="s">
        <v>1405</v>
      </c>
      <c r="E8" s="124">
        <v>90</v>
      </c>
      <c r="F8" s="125">
        <v>140</v>
      </c>
      <c r="G8" s="126">
        <v>110</v>
      </c>
      <c r="H8" s="127">
        <v>165</v>
      </c>
    </row>
    <row r="9" spans="2:8" x14ac:dyDescent="0.35">
      <c r="B9" s="50">
        <v>9781107360556</v>
      </c>
      <c r="C9" s="42" t="s">
        <v>1396</v>
      </c>
      <c r="D9" s="42" t="s">
        <v>1397</v>
      </c>
      <c r="E9" s="19">
        <v>90</v>
      </c>
      <c r="F9" s="18">
        <v>140</v>
      </c>
      <c r="G9" s="20">
        <v>110</v>
      </c>
      <c r="H9" s="43">
        <v>165</v>
      </c>
    </row>
    <row r="10" spans="2:8" x14ac:dyDescent="0.35">
      <c r="B10" s="50">
        <v>9781107323667</v>
      </c>
      <c r="C10" s="42" t="s">
        <v>1390</v>
      </c>
      <c r="D10" s="42" t="s">
        <v>1391</v>
      </c>
      <c r="E10" s="19">
        <v>90</v>
      </c>
      <c r="F10" s="18">
        <v>140</v>
      </c>
      <c r="G10" s="20">
        <v>110</v>
      </c>
      <c r="H10" s="43">
        <v>165</v>
      </c>
    </row>
    <row r="11" spans="2:8" x14ac:dyDescent="0.35">
      <c r="B11" s="50">
        <v>9781139128902</v>
      </c>
      <c r="C11" s="42" t="s">
        <v>1400</v>
      </c>
      <c r="D11" s="42" t="s">
        <v>1401</v>
      </c>
      <c r="E11" s="19">
        <v>90</v>
      </c>
      <c r="F11" s="18">
        <v>140</v>
      </c>
      <c r="G11" s="20">
        <v>110</v>
      </c>
      <c r="H11" s="43">
        <v>165</v>
      </c>
    </row>
    <row r="12" spans="2:8" x14ac:dyDescent="0.35">
      <c r="B12" s="50">
        <v>9781139049825</v>
      </c>
      <c r="C12" s="42" t="s">
        <v>1394</v>
      </c>
      <c r="D12" s="42" t="s">
        <v>1395</v>
      </c>
      <c r="E12" s="19">
        <v>90</v>
      </c>
      <c r="F12" s="18">
        <v>140</v>
      </c>
      <c r="G12" s="20">
        <v>110</v>
      </c>
      <c r="H12" s="43">
        <v>165</v>
      </c>
    </row>
    <row r="13" spans="2:8" x14ac:dyDescent="0.35">
      <c r="B13" s="50">
        <v>9781107587595</v>
      </c>
      <c r="C13" s="42" t="s">
        <v>1366</v>
      </c>
      <c r="D13" s="42" t="s">
        <v>1367</v>
      </c>
      <c r="E13" s="19">
        <v>90</v>
      </c>
      <c r="F13" s="18">
        <v>140</v>
      </c>
      <c r="G13" s="20">
        <v>110</v>
      </c>
      <c r="H13" s="43">
        <v>165</v>
      </c>
    </row>
    <row r="14" spans="2:8" x14ac:dyDescent="0.35">
      <c r="B14" s="50">
        <v>9781139565820</v>
      </c>
      <c r="C14" s="42" t="s">
        <v>1376</v>
      </c>
      <c r="D14" s="42" t="s">
        <v>1377</v>
      </c>
      <c r="E14" s="19">
        <v>90</v>
      </c>
      <c r="F14" s="18">
        <v>140</v>
      </c>
      <c r="G14" s="20">
        <v>110</v>
      </c>
      <c r="H14" s="43">
        <v>165</v>
      </c>
    </row>
    <row r="15" spans="2:8" x14ac:dyDescent="0.35">
      <c r="B15" s="50">
        <v>9780511489952</v>
      </c>
      <c r="C15" s="42" t="s">
        <v>1442</v>
      </c>
      <c r="D15" s="42" t="s">
        <v>1443</v>
      </c>
      <c r="E15" s="19">
        <v>90</v>
      </c>
      <c r="F15" s="18">
        <v>140</v>
      </c>
      <c r="G15" s="20">
        <v>110</v>
      </c>
      <c r="H15" s="43">
        <v>165</v>
      </c>
    </row>
    <row r="16" spans="2:8" x14ac:dyDescent="0.35">
      <c r="B16" s="50">
        <v>9781139136907</v>
      </c>
      <c r="C16" s="42" t="s">
        <v>1424</v>
      </c>
      <c r="D16" s="42" t="s">
        <v>1425</v>
      </c>
      <c r="E16" s="19">
        <v>90</v>
      </c>
      <c r="F16" s="18">
        <v>140</v>
      </c>
      <c r="G16" s="20">
        <v>110</v>
      </c>
      <c r="H16" s="43">
        <v>165</v>
      </c>
    </row>
    <row r="17" spans="2:8" x14ac:dyDescent="0.35">
      <c r="B17" s="50">
        <v>9781316181706</v>
      </c>
      <c r="C17" s="42" t="s">
        <v>1384</v>
      </c>
      <c r="D17" s="42" t="s">
        <v>1385</v>
      </c>
      <c r="E17" s="19">
        <v>90</v>
      </c>
      <c r="F17" s="18">
        <v>140</v>
      </c>
      <c r="G17" s="20">
        <v>110</v>
      </c>
      <c r="H17" s="43">
        <v>165</v>
      </c>
    </row>
    <row r="18" spans="2:8" x14ac:dyDescent="0.35">
      <c r="B18" s="50">
        <v>9781139342223</v>
      </c>
      <c r="C18" s="42" t="s">
        <v>1426</v>
      </c>
      <c r="D18" s="42" t="s">
        <v>1427</v>
      </c>
      <c r="E18" s="19">
        <v>90</v>
      </c>
      <c r="F18" s="18">
        <v>140</v>
      </c>
      <c r="G18" s="20">
        <v>110</v>
      </c>
      <c r="H18" s="43">
        <v>165</v>
      </c>
    </row>
    <row r="19" spans="2:8" x14ac:dyDescent="0.35">
      <c r="B19" s="50">
        <v>9781316156230</v>
      </c>
      <c r="C19" s="42" t="s">
        <v>1388</v>
      </c>
      <c r="D19" s="42" t="s">
        <v>1389</v>
      </c>
      <c r="E19" s="19">
        <v>90</v>
      </c>
      <c r="F19" s="18">
        <v>140</v>
      </c>
      <c r="G19" s="20">
        <v>110</v>
      </c>
      <c r="H19" s="43">
        <v>165</v>
      </c>
    </row>
    <row r="20" spans="2:8" x14ac:dyDescent="0.35">
      <c r="B20" s="50">
        <v>9781139026727</v>
      </c>
      <c r="C20" s="42" t="s">
        <v>1438</v>
      </c>
      <c r="D20" s="42" t="s">
        <v>1439</v>
      </c>
      <c r="E20" s="19">
        <v>90</v>
      </c>
      <c r="F20" s="18">
        <v>140</v>
      </c>
      <c r="G20" s="20">
        <v>110</v>
      </c>
      <c r="H20" s="43">
        <v>165</v>
      </c>
    </row>
    <row r="21" spans="2:8" x14ac:dyDescent="0.35">
      <c r="B21" s="50">
        <v>9781139644044</v>
      </c>
      <c r="C21" s="42" t="s">
        <v>1412</v>
      </c>
      <c r="D21" s="42" t="s">
        <v>1413</v>
      </c>
      <c r="E21" s="19">
        <v>90</v>
      </c>
      <c r="F21" s="18">
        <v>140</v>
      </c>
      <c r="G21" s="20">
        <v>110</v>
      </c>
      <c r="H21" s="43">
        <v>165</v>
      </c>
    </row>
    <row r="22" spans="2:8" x14ac:dyDescent="0.35">
      <c r="B22" s="50">
        <v>9781139998369</v>
      </c>
      <c r="C22" s="42" t="s">
        <v>1372</v>
      </c>
      <c r="D22" s="42" t="s">
        <v>1373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50">
        <v>9781139045803</v>
      </c>
      <c r="C23" s="42" t="s">
        <v>1382</v>
      </c>
      <c r="D23" s="42" t="s">
        <v>1383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50">
        <v>9781107446878</v>
      </c>
      <c r="C24" s="42" t="s">
        <v>1406</v>
      </c>
      <c r="D24" s="42" t="s">
        <v>1407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50">
        <v>9781139248822</v>
      </c>
      <c r="C25" s="42" t="s">
        <v>1414</v>
      </c>
      <c r="D25" s="42" t="s">
        <v>1415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50">
        <v>9781316882610</v>
      </c>
      <c r="C26" s="42" t="s">
        <v>726</v>
      </c>
      <c r="D26" s="42" t="s">
        <v>727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50">
        <v>9781139032803</v>
      </c>
      <c r="C27" s="26" t="s">
        <v>526</v>
      </c>
      <c r="D27" s="42" t="s">
        <v>527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50">
        <v>9781316014776</v>
      </c>
      <c r="C28" s="42" t="s">
        <v>1370</v>
      </c>
      <c r="D28" s="42" t="s">
        <v>1371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50">
        <v>9780511793899</v>
      </c>
      <c r="C29" s="42" t="s">
        <v>1420</v>
      </c>
      <c r="D29" s="42" t="s">
        <v>1421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50">
        <v>9781139626491</v>
      </c>
      <c r="C30" s="42" t="s">
        <v>1392</v>
      </c>
      <c r="D30" s="42" t="s">
        <v>1393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50">
        <v>9781107337930</v>
      </c>
      <c r="C31" s="42" t="s">
        <v>1374</v>
      </c>
      <c r="D31" s="42" t="s">
        <v>1375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50">
        <v>9780511895029</v>
      </c>
      <c r="C32" s="42" t="s">
        <v>1440</v>
      </c>
      <c r="D32" s="42" t="s">
        <v>1441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50">
        <v>9780511979958</v>
      </c>
      <c r="C33" s="42" t="s">
        <v>1430</v>
      </c>
      <c r="D33" s="42" t="s">
        <v>1431</v>
      </c>
      <c r="E33" s="19">
        <v>140</v>
      </c>
      <c r="F33" s="18">
        <v>215</v>
      </c>
      <c r="G33" s="20">
        <v>170</v>
      </c>
      <c r="H33" s="43">
        <v>260</v>
      </c>
    </row>
    <row r="34" spans="2:8" x14ac:dyDescent="0.35">
      <c r="B34" s="50">
        <v>9781107279292</v>
      </c>
      <c r="C34" s="128" t="s">
        <v>1398</v>
      </c>
      <c r="D34" s="42" t="s">
        <v>1399</v>
      </c>
      <c r="E34" s="19">
        <v>140</v>
      </c>
      <c r="F34" s="18">
        <v>215</v>
      </c>
      <c r="G34" s="20">
        <v>170</v>
      </c>
      <c r="H34" s="43">
        <v>260</v>
      </c>
    </row>
    <row r="35" spans="2:8" x14ac:dyDescent="0.35">
      <c r="B35" s="50">
        <v>9781139016001</v>
      </c>
      <c r="C35" s="42" t="s">
        <v>1434</v>
      </c>
      <c r="D35" s="42" t="s">
        <v>1435</v>
      </c>
      <c r="E35" s="19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50">
        <v>9781107447615</v>
      </c>
      <c r="C36" s="42" t="s">
        <v>1402</v>
      </c>
      <c r="D36" s="42" t="s">
        <v>1403</v>
      </c>
      <c r="E36" s="19">
        <v>140</v>
      </c>
      <c r="F36" s="18">
        <v>215</v>
      </c>
      <c r="G36" s="20">
        <v>170</v>
      </c>
      <c r="H36" s="43">
        <v>260</v>
      </c>
    </row>
    <row r="37" spans="2:8" x14ac:dyDescent="0.35">
      <c r="B37" s="50">
        <v>9781139051279</v>
      </c>
      <c r="C37" s="42" t="s">
        <v>1378</v>
      </c>
      <c r="D37" s="42" t="s">
        <v>1379</v>
      </c>
      <c r="E37" s="19">
        <v>140</v>
      </c>
      <c r="F37" s="18">
        <v>215</v>
      </c>
      <c r="G37" s="20">
        <v>170</v>
      </c>
      <c r="H37" s="43">
        <v>260</v>
      </c>
    </row>
    <row r="38" spans="2:8" x14ac:dyDescent="0.35">
      <c r="B38" s="50">
        <v>9781107279353</v>
      </c>
      <c r="C38" s="42" t="s">
        <v>1364</v>
      </c>
      <c r="D38" s="42" t="s">
        <v>1365</v>
      </c>
      <c r="E38" s="19">
        <v>140</v>
      </c>
      <c r="F38" s="18">
        <v>215</v>
      </c>
      <c r="G38" s="20">
        <v>170</v>
      </c>
      <c r="H38" s="43">
        <v>260</v>
      </c>
    </row>
    <row r="39" spans="2:8" x14ac:dyDescent="0.35">
      <c r="B39" s="50">
        <v>9781139021456</v>
      </c>
      <c r="C39" s="42" t="s">
        <v>1410</v>
      </c>
      <c r="D39" s="42" t="s">
        <v>1411</v>
      </c>
      <c r="E39" s="19">
        <v>140</v>
      </c>
      <c r="F39" s="18">
        <v>215</v>
      </c>
      <c r="G39" s="20">
        <v>170</v>
      </c>
      <c r="H39" s="43">
        <v>260</v>
      </c>
    </row>
    <row r="40" spans="2:8" x14ac:dyDescent="0.35">
      <c r="B40" s="50">
        <v>9780511843716</v>
      </c>
      <c r="C40" s="42" t="s">
        <v>1418</v>
      </c>
      <c r="D40" s="42" t="s">
        <v>1419</v>
      </c>
      <c r="E40" s="19">
        <v>140</v>
      </c>
      <c r="F40" s="18">
        <v>215</v>
      </c>
      <c r="G40" s="20">
        <v>170</v>
      </c>
      <c r="H40" s="43">
        <v>260</v>
      </c>
    </row>
    <row r="41" spans="2:8" x14ac:dyDescent="0.35">
      <c r="B41" s="50">
        <v>9781107295117</v>
      </c>
      <c r="C41" s="42" t="s">
        <v>1408</v>
      </c>
      <c r="D41" s="42" t="s">
        <v>1409</v>
      </c>
      <c r="E41" s="19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50">
        <v>9781139050852</v>
      </c>
      <c r="C42" s="42" t="s">
        <v>1386</v>
      </c>
      <c r="D42" s="42" t="s">
        <v>1387</v>
      </c>
      <c r="E42" s="19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50">
        <v>9781139226691</v>
      </c>
      <c r="C43" s="42" t="s">
        <v>1416</v>
      </c>
      <c r="D43" s="42" t="s">
        <v>1417</v>
      </c>
      <c r="E43" s="19">
        <v>140</v>
      </c>
      <c r="F43" s="18">
        <v>215</v>
      </c>
      <c r="G43" s="20">
        <v>170</v>
      </c>
      <c r="H43" s="43">
        <v>260</v>
      </c>
    </row>
    <row r="44" spans="2:8" x14ac:dyDescent="0.35">
      <c r="B44" s="50">
        <v>9781139049610</v>
      </c>
      <c r="C44" s="42" t="s">
        <v>1422</v>
      </c>
      <c r="D44" s="42" t="s">
        <v>1423</v>
      </c>
      <c r="E44" s="19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50">
        <v>9781316178942</v>
      </c>
      <c r="C45" s="42" t="s">
        <v>1380</v>
      </c>
      <c r="D45" s="42" t="s">
        <v>1381</v>
      </c>
      <c r="E45" s="19">
        <v>140</v>
      </c>
      <c r="F45" s="18">
        <v>215</v>
      </c>
      <c r="G45" s="20">
        <v>170</v>
      </c>
      <c r="H45" s="43">
        <v>260</v>
      </c>
    </row>
    <row r="46" spans="2:8" x14ac:dyDescent="0.35">
      <c r="B46" s="50">
        <v>9780511980053</v>
      </c>
      <c r="C46" s="42" t="s">
        <v>1432</v>
      </c>
      <c r="D46" s="42" t="s">
        <v>1433</v>
      </c>
      <c r="E46" s="19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95">
        <v>9780511978531</v>
      </c>
      <c r="C47" s="91" t="s">
        <v>1428</v>
      </c>
      <c r="D47" s="91" t="s">
        <v>1429</v>
      </c>
      <c r="E47" s="96">
        <v>310</v>
      </c>
      <c r="F47" s="97">
        <v>500</v>
      </c>
      <c r="G47" s="98">
        <v>375</v>
      </c>
      <c r="H47" s="103">
        <v>600</v>
      </c>
    </row>
    <row r="48" spans="2:8" x14ac:dyDescent="0.35">
      <c r="B48" s="15"/>
      <c r="C48" s="38"/>
      <c r="D48" s="38"/>
      <c r="E48" s="96">
        <f>SUM(Table19[GBP])</f>
        <v>5250</v>
      </c>
      <c r="F48" s="97">
        <f>SUM(Table19[USD])</f>
        <v>8115</v>
      </c>
      <c r="G48" s="98">
        <f>SUM(Table19[EUR])</f>
        <v>6385</v>
      </c>
      <c r="H48" s="103">
        <f>SUBTOTAL(109,Table19[AUD])</f>
        <v>9740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1"/>
  <sheetViews>
    <sheetView workbookViewId="0">
      <selection activeCell="B2" sqref="B2"/>
    </sheetView>
  </sheetViews>
  <sheetFormatPr defaultRowHeight="14.5" x14ac:dyDescent="0.35"/>
  <cols>
    <col min="2" max="2" width="17.54296875" customWidth="1"/>
    <col min="3" max="3" width="71.7265625" bestFit="1" customWidth="1"/>
    <col min="4" max="4" width="20.1796875" bestFit="1" customWidth="1"/>
    <col min="8" max="8" width="12.453125" bestFit="1" customWidth="1"/>
  </cols>
  <sheetData>
    <row r="2" spans="2:8" x14ac:dyDescent="0.35">
      <c r="B2" s="2" t="s">
        <v>1777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9781316711583</v>
      </c>
      <c r="C6" s="42" t="s">
        <v>997</v>
      </c>
      <c r="D6" s="42" t="s">
        <v>998</v>
      </c>
      <c r="E6" s="19">
        <v>90</v>
      </c>
      <c r="F6" s="18">
        <v>140</v>
      </c>
      <c r="G6" s="20">
        <v>110</v>
      </c>
      <c r="H6" s="43">
        <v>165</v>
      </c>
    </row>
    <row r="7" spans="2:8" x14ac:dyDescent="0.35">
      <c r="B7" s="50">
        <v>9780511761591</v>
      </c>
      <c r="C7" s="42" t="s">
        <v>999</v>
      </c>
      <c r="D7" s="42" t="s">
        <v>1000</v>
      </c>
      <c r="E7" s="19">
        <v>90</v>
      </c>
      <c r="F7" s="18">
        <v>140</v>
      </c>
      <c r="G7" s="20">
        <v>110</v>
      </c>
      <c r="H7" s="43">
        <v>165</v>
      </c>
    </row>
    <row r="8" spans="2:8" x14ac:dyDescent="0.35">
      <c r="B8" s="50">
        <v>9781139016599</v>
      </c>
      <c r="C8" s="42" t="s">
        <v>1001</v>
      </c>
      <c r="D8" s="42" t="s">
        <v>1002</v>
      </c>
      <c r="E8" s="19">
        <v>90</v>
      </c>
      <c r="F8" s="18">
        <v>140</v>
      </c>
      <c r="G8" s="20">
        <v>110</v>
      </c>
      <c r="H8" s="43">
        <v>165</v>
      </c>
    </row>
    <row r="9" spans="2:8" x14ac:dyDescent="0.35">
      <c r="B9" s="50">
        <v>9781107588677</v>
      </c>
      <c r="C9" s="42" t="s">
        <v>1007</v>
      </c>
      <c r="D9" s="42" t="s">
        <v>1008</v>
      </c>
      <c r="E9" s="19">
        <v>90</v>
      </c>
      <c r="F9" s="18">
        <v>140</v>
      </c>
      <c r="G9" s="20">
        <v>110</v>
      </c>
      <c r="H9" s="43">
        <v>165</v>
      </c>
    </row>
    <row r="10" spans="2:8" x14ac:dyDescent="0.35">
      <c r="B10" s="50">
        <v>9780511997570</v>
      </c>
      <c r="C10" s="42" t="s">
        <v>1022</v>
      </c>
      <c r="D10" s="42" t="s">
        <v>1023</v>
      </c>
      <c r="E10" s="19">
        <v>90</v>
      </c>
      <c r="F10" s="18">
        <v>140</v>
      </c>
      <c r="G10" s="20">
        <v>110</v>
      </c>
      <c r="H10" s="43">
        <v>165</v>
      </c>
    </row>
    <row r="11" spans="2:8" x14ac:dyDescent="0.35">
      <c r="B11" s="50">
        <v>9781107415904</v>
      </c>
      <c r="C11" s="49" t="s">
        <v>1028</v>
      </c>
      <c r="D11" s="49" t="s">
        <v>1029</v>
      </c>
      <c r="E11" s="19">
        <v>90</v>
      </c>
      <c r="F11" s="18">
        <v>140</v>
      </c>
      <c r="G11" s="20">
        <v>110</v>
      </c>
      <c r="H11" s="43">
        <v>165</v>
      </c>
    </row>
    <row r="12" spans="2:8" x14ac:dyDescent="0.35">
      <c r="B12" s="50">
        <v>9780511784057</v>
      </c>
      <c r="C12" s="42" t="s">
        <v>1036</v>
      </c>
      <c r="D12" s="42" t="s">
        <v>1037</v>
      </c>
      <c r="E12" s="19">
        <v>90</v>
      </c>
      <c r="F12" s="18">
        <v>140</v>
      </c>
      <c r="G12" s="20">
        <v>110</v>
      </c>
      <c r="H12" s="43">
        <v>165</v>
      </c>
    </row>
    <row r="13" spans="2:8" x14ac:dyDescent="0.35">
      <c r="B13" s="50">
        <v>9780511600074</v>
      </c>
      <c r="C13" s="42" t="s">
        <v>1044</v>
      </c>
      <c r="D13" s="42" t="s">
        <v>1045</v>
      </c>
      <c r="E13" s="19">
        <v>90</v>
      </c>
      <c r="F13" s="18">
        <v>140</v>
      </c>
      <c r="G13" s="20">
        <v>110</v>
      </c>
      <c r="H13" s="43">
        <v>165</v>
      </c>
    </row>
    <row r="14" spans="2:8" x14ac:dyDescent="0.35">
      <c r="B14" s="50">
        <v>9780511586477</v>
      </c>
      <c r="C14" s="42" t="s">
        <v>1046</v>
      </c>
      <c r="D14" s="42" t="s">
        <v>1047</v>
      </c>
      <c r="E14" s="19">
        <v>90</v>
      </c>
      <c r="F14" s="18">
        <v>140</v>
      </c>
      <c r="G14" s="20">
        <v>110</v>
      </c>
      <c r="H14" s="43">
        <v>165</v>
      </c>
    </row>
    <row r="15" spans="2:8" x14ac:dyDescent="0.35">
      <c r="B15" s="50">
        <v>9781139198844</v>
      </c>
      <c r="C15" s="42" t="s">
        <v>1048</v>
      </c>
      <c r="D15" s="42" t="s">
        <v>1049</v>
      </c>
      <c r="E15" s="19">
        <v>90</v>
      </c>
      <c r="F15" s="18">
        <v>140</v>
      </c>
      <c r="G15" s="20">
        <v>110</v>
      </c>
      <c r="H15" s="43">
        <v>165</v>
      </c>
    </row>
    <row r="16" spans="2:8" x14ac:dyDescent="0.35">
      <c r="B16" s="50">
        <v>9781139056250</v>
      </c>
      <c r="C16" s="42" t="s">
        <v>1059</v>
      </c>
      <c r="D16" s="42" t="s">
        <v>1060</v>
      </c>
      <c r="E16" s="19">
        <v>90</v>
      </c>
      <c r="F16" s="18">
        <v>140</v>
      </c>
      <c r="G16" s="20">
        <v>110</v>
      </c>
      <c r="H16" s="43">
        <v>165</v>
      </c>
    </row>
    <row r="17" spans="2:8" x14ac:dyDescent="0.35">
      <c r="B17" s="50">
        <v>9781139018876</v>
      </c>
      <c r="C17" s="42" t="s">
        <v>1067</v>
      </c>
      <c r="D17" s="42" t="s">
        <v>1068</v>
      </c>
      <c r="E17" s="19">
        <v>90</v>
      </c>
      <c r="F17" s="18">
        <v>140</v>
      </c>
      <c r="G17" s="20">
        <v>110</v>
      </c>
      <c r="H17" s="43">
        <v>165</v>
      </c>
    </row>
    <row r="18" spans="2:8" x14ac:dyDescent="0.35">
      <c r="B18" s="50">
        <v>9781107325388</v>
      </c>
      <c r="C18" s="42" t="s">
        <v>1069</v>
      </c>
      <c r="D18" s="42" t="s">
        <v>1070</v>
      </c>
      <c r="E18" s="19">
        <v>90</v>
      </c>
      <c r="F18" s="18">
        <v>140</v>
      </c>
      <c r="G18" s="20">
        <v>110</v>
      </c>
      <c r="H18" s="43">
        <v>165</v>
      </c>
    </row>
    <row r="19" spans="2:8" x14ac:dyDescent="0.35">
      <c r="B19" s="50">
        <v>9781139020138</v>
      </c>
      <c r="C19" s="42" t="s">
        <v>1073</v>
      </c>
      <c r="D19" s="42" t="s">
        <v>357</v>
      </c>
      <c r="E19" s="19">
        <v>90</v>
      </c>
      <c r="F19" s="18">
        <v>140</v>
      </c>
      <c r="G19" s="20">
        <v>110</v>
      </c>
      <c r="H19" s="43">
        <v>165</v>
      </c>
    </row>
    <row r="20" spans="2:8" x14ac:dyDescent="0.35">
      <c r="B20" s="50">
        <v>9781139628785</v>
      </c>
      <c r="C20" s="42" t="s">
        <v>609</v>
      </c>
      <c r="D20" s="49" t="s">
        <v>1079</v>
      </c>
      <c r="E20" s="19">
        <v>90</v>
      </c>
      <c r="F20" s="18">
        <v>140</v>
      </c>
      <c r="G20" s="20">
        <v>110</v>
      </c>
      <c r="H20" s="43">
        <v>165</v>
      </c>
    </row>
    <row r="21" spans="2:8" x14ac:dyDescent="0.35">
      <c r="B21" s="50">
        <v>9781316493854</v>
      </c>
      <c r="C21" s="42" t="s">
        <v>1077</v>
      </c>
      <c r="D21" s="42" t="s">
        <v>1078</v>
      </c>
      <c r="E21" s="19">
        <v>90</v>
      </c>
      <c r="F21" s="18">
        <v>140</v>
      </c>
      <c r="G21" s="20">
        <v>110</v>
      </c>
      <c r="H21" s="43">
        <v>165</v>
      </c>
    </row>
    <row r="22" spans="2:8" x14ac:dyDescent="0.35">
      <c r="B22" s="50">
        <v>9780511802416</v>
      </c>
      <c r="C22" s="42" t="s">
        <v>989</v>
      </c>
      <c r="D22" s="42" t="s">
        <v>990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50">
        <v>9781139162289</v>
      </c>
      <c r="C23" s="42" t="s">
        <v>991</v>
      </c>
      <c r="D23" s="42" t="s">
        <v>992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50">
        <v>9780511844188</v>
      </c>
      <c r="C24" s="42" t="s">
        <v>995</v>
      </c>
      <c r="D24" s="42" t="s">
        <v>996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50">
        <v>9781139034050</v>
      </c>
      <c r="C25" s="42" t="s">
        <v>1003</v>
      </c>
      <c r="D25" s="42" t="s">
        <v>1004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50">
        <v>9781316343982</v>
      </c>
      <c r="C26" s="42" t="s">
        <v>1005</v>
      </c>
      <c r="D26" s="42" t="s">
        <v>1006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50">
        <v>9781139879323</v>
      </c>
      <c r="C27" s="42" t="s">
        <v>1009</v>
      </c>
      <c r="D27" s="42" t="s">
        <v>1010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50">
        <v>9781139030014</v>
      </c>
      <c r="C28" s="42" t="s">
        <v>1011</v>
      </c>
      <c r="D28" s="42" t="s">
        <v>1012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50">
        <v>9781139051132</v>
      </c>
      <c r="C29" s="42" t="s">
        <v>1013</v>
      </c>
      <c r="D29" s="42" t="s">
        <v>1014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50">
        <v>9781139567619</v>
      </c>
      <c r="C30" s="42" t="s">
        <v>1015</v>
      </c>
      <c r="D30" s="42" t="s">
        <v>1016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50">
        <v>9781139047685</v>
      </c>
      <c r="C31" s="42" t="s">
        <v>1017</v>
      </c>
      <c r="D31" s="42" t="s">
        <v>1018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50">
        <v>9781316996737</v>
      </c>
      <c r="C32" s="49" t="s">
        <v>1019</v>
      </c>
      <c r="D32" s="49" t="s">
        <v>1020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50">
        <v>9781316480724</v>
      </c>
      <c r="C33" s="49" t="s">
        <v>813</v>
      </c>
      <c r="D33" s="49" t="s">
        <v>1021</v>
      </c>
      <c r="E33" s="19">
        <v>140</v>
      </c>
      <c r="F33" s="18">
        <v>215</v>
      </c>
      <c r="G33" s="20">
        <v>170</v>
      </c>
      <c r="H33" s="43">
        <v>260</v>
      </c>
    </row>
    <row r="34" spans="2:8" x14ac:dyDescent="0.35">
      <c r="B34" s="13">
        <v>9780511843129</v>
      </c>
      <c r="C34" s="42" t="s">
        <v>1024</v>
      </c>
      <c r="D34" s="42" t="s">
        <v>1025</v>
      </c>
      <c r="E34" s="19">
        <v>140</v>
      </c>
      <c r="F34" s="18">
        <v>215</v>
      </c>
      <c r="G34" s="20">
        <v>170</v>
      </c>
      <c r="H34" s="43">
        <v>260</v>
      </c>
    </row>
    <row r="35" spans="2:8" x14ac:dyDescent="0.35">
      <c r="B35" s="13">
        <v>9780511975622</v>
      </c>
      <c r="C35" s="42" t="s">
        <v>1026</v>
      </c>
      <c r="D35" s="42" t="s">
        <v>1027</v>
      </c>
      <c r="E35" s="19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13">
        <v>9781316145098</v>
      </c>
      <c r="C36" s="42" t="s">
        <v>1030</v>
      </c>
      <c r="D36" s="42" t="s">
        <v>1031</v>
      </c>
      <c r="E36" s="19">
        <v>140</v>
      </c>
      <c r="F36" s="18">
        <v>215</v>
      </c>
      <c r="G36" s="20">
        <v>170</v>
      </c>
      <c r="H36" s="43">
        <v>260</v>
      </c>
    </row>
    <row r="37" spans="2:8" x14ac:dyDescent="0.35">
      <c r="B37" s="13">
        <v>9781139088435</v>
      </c>
      <c r="C37" s="42" t="s">
        <v>1032</v>
      </c>
      <c r="D37" s="42" t="s">
        <v>1033</v>
      </c>
      <c r="E37" s="19">
        <v>140</v>
      </c>
      <c r="F37" s="18">
        <v>215</v>
      </c>
      <c r="G37" s="20">
        <v>170</v>
      </c>
      <c r="H37" s="43">
        <v>260</v>
      </c>
    </row>
    <row r="38" spans="2:8" x14ac:dyDescent="0.35">
      <c r="B38" s="13">
        <v>9781316756041</v>
      </c>
      <c r="C38" s="49" t="s">
        <v>1034</v>
      </c>
      <c r="D38" s="49" t="s">
        <v>1035</v>
      </c>
      <c r="E38" s="19">
        <v>140</v>
      </c>
      <c r="F38" s="18">
        <v>215</v>
      </c>
      <c r="G38" s="20">
        <v>170</v>
      </c>
      <c r="H38" s="43">
        <v>260</v>
      </c>
    </row>
    <row r="39" spans="2:8" x14ac:dyDescent="0.35">
      <c r="B39" s="13">
        <v>9781139225335</v>
      </c>
      <c r="C39" s="42" t="s">
        <v>985</v>
      </c>
      <c r="D39" s="42" t="s">
        <v>986</v>
      </c>
      <c r="E39" s="19">
        <v>140</v>
      </c>
      <c r="F39" s="18">
        <v>215</v>
      </c>
      <c r="G39" s="20">
        <v>170</v>
      </c>
      <c r="H39" s="43">
        <v>260</v>
      </c>
    </row>
    <row r="40" spans="2:8" x14ac:dyDescent="0.35">
      <c r="B40" s="13">
        <v>9780511812323</v>
      </c>
      <c r="C40" s="42" t="s">
        <v>1038</v>
      </c>
      <c r="D40" s="42" t="s">
        <v>1039</v>
      </c>
      <c r="E40" s="19">
        <v>140</v>
      </c>
      <c r="F40" s="18">
        <v>215</v>
      </c>
      <c r="G40" s="20">
        <v>170</v>
      </c>
      <c r="H40" s="43">
        <v>260</v>
      </c>
    </row>
    <row r="41" spans="2:8" x14ac:dyDescent="0.35">
      <c r="B41" s="13">
        <v>9781316535547</v>
      </c>
      <c r="C41" s="49" t="s">
        <v>1040</v>
      </c>
      <c r="D41" s="49" t="s">
        <v>1041</v>
      </c>
      <c r="E41" s="19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13">
        <v>9780511626487</v>
      </c>
      <c r="C42" s="42" t="s">
        <v>1042</v>
      </c>
      <c r="D42" s="42" t="s">
        <v>1043</v>
      </c>
      <c r="E42" s="19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13">
        <v>9781316341209</v>
      </c>
      <c r="C43" s="49" t="s">
        <v>1050</v>
      </c>
      <c r="D43" s="49" t="s">
        <v>1051</v>
      </c>
      <c r="E43" s="19">
        <v>140</v>
      </c>
      <c r="F43" s="18">
        <v>215</v>
      </c>
      <c r="G43" s="20">
        <v>170</v>
      </c>
      <c r="H43" s="43">
        <v>260</v>
      </c>
    </row>
    <row r="44" spans="2:8" x14ac:dyDescent="0.35">
      <c r="B44" s="13">
        <v>9780511975684</v>
      </c>
      <c r="C44" s="42" t="s">
        <v>1052</v>
      </c>
      <c r="D44" s="42" t="s">
        <v>1053</v>
      </c>
      <c r="E44" s="19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13">
        <v>9781139003988</v>
      </c>
      <c r="C45" s="42" t="s">
        <v>1054</v>
      </c>
      <c r="D45" s="42" t="s">
        <v>1055</v>
      </c>
      <c r="E45" s="19">
        <v>140</v>
      </c>
      <c r="F45" s="18">
        <v>215</v>
      </c>
      <c r="G45" s="20">
        <v>170</v>
      </c>
      <c r="H45" s="43">
        <v>260</v>
      </c>
    </row>
    <row r="46" spans="2:8" x14ac:dyDescent="0.35">
      <c r="B46" s="13">
        <v>9781316135754</v>
      </c>
      <c r="C46" s="49" t="s">
        <v>1056</v>
      </c>
      <c r="D46" s="49" t="s">
        <v>105</v>
      </c>
      <c r="E46" s="19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13">
        <v>9780511984501</v>
      </c>
      <c r="C47" s="49" t="s">
        <v>1057</v>
      </c>
      <c r="D47" s="49" t="s">
        <v>1058</v>
      </c>
      <c r="E47" s="19">
        <v>140</v>
      </c>
      <c r="F47" s="18">
        <v>215</v>
      </c>
      <c r="G47" s="20">
        <v>170</v>
      </c>
      <c r="H47" s="43">
        <v>260</v>
      </c>
    </row>
    <row r="48" spans="2:8" x14ac:dyDescent="0.35">
      <c r="B48" s="13">
        <v>9780511843655</v>
      </c>
      <c r="C48" s="42" t="s">
        <v>1061</v>
      </c>
      <c r="D48" s="42" t="s">
        <v>1062</v>
      </c>
      <c r="E48" s="19">
        <v>140</v>
      </c>
      <c r="F48" s="18">
        <v>215</v>
      </c>
      <c r="G48" s="20">
        <v>170</v>
      </c>
      <c r="H48" s="43">
        <v>260</v>
      </c>
    </row>
    <row r="49" spans="2:8" x14ac:dyDescent="0.35">
      <c r="B49" s="13">
        <v>9781108601740</v>
      </c>
      <c r="C49" s="49" t="s">
        <v>1063</v>
      </c>
      <c r="D49" s="49" t="s">
        <v>1064</v>
      </c>
      <c r="E49" s="19">
        <v>140</v>
      </c>
      <c r="F49" s="18">
        <v>215</v>
      </c>
      <c r="G49" s="20">
        <v>170</v>
      </c>
      <c r="H49" s="43">
        <v>260</v>
      </c>
    </row>
    <row r="50" spans="2:8" x14ac:dyDescent="0.35">
      <c r="B50" s="13">
        <v>9781139021364</v>
      </c>
      <c r="C50" s="42" t="s">
        <v>1065</v>
      </c>
      <c r="D50" s="42" t="s">
        <v>1066</v>
      </c>
      <c r="E50" s="19">
        <v>140</v>
      </c>
      <c r="F50" s="18">
        <v>215</v>
      </c>
      <c r="G50" s="20">
        <v>170</v>
      </c>
      <c r="H50" s="43">
        <v>260</v>
      </c>
    </row>
    <row r="51" spans="2:8" x14ac:dyDescent="0.35">
      <c r="B51" s="13">
        <v>9781108292795</v>
      </c>
      <c r="C51" s="49" t="s">
        <v>1071</v>
      </c>
      <c r="D51" s="49" t="s">
        <v>1072</v>
      </c>
      <c r="E51" s="19">
        <v>140</v>
      </c>
      <c r="F51" s="18">
        <v>215</v>
      </c>
      <c r="G51" s="20">
        <v>170</v>
      </c>
      <c r="H51" s="43">
        <v>260</v>
      </c>
    </row>
    <row r="52" spans="2:8" x14ac:dyDescent="0.35">
      <c r="B52" s="13">
        <v>9781316272527</v>
      </c>
      <c r="C52" s="42" t="s">
        <v>1074</v>
      </c>
      <c r="D52" s="42" t="s">
        <v>1075</v>
      </c>
      <c r="E52" s="19">
        <v>140</v>
      </c>
      <c r="F52" s="18">
        <v>215</v>
      </c>
      <c r="G52" s="20">
        <v>170</v>
      </c>
      <c r="H52" s="43">
        <v>260</v>
      </c>
    </row>
    <row r="53" spans="2:8" x14ac:dyDescent="0.35">
      <c r="B53" s="13">
        <v>9781316091869</v>
      </c>
      <c r="C53" s="49" t="s">
        <v>1076</v>
      </c>
      <c r="D53" s="49" t="s">
        <v>1047</v>
      </c>
      <c r="E53" s="19">
        <v>140</v>
      </c>
      <c r="F53" s="18">
        <v>215</v>
      </c>
      <c r="G53" s="20">
        <v>170</v>
      </c>
      <c r="H53" s="43">
        <v>260</v>
      </c>
    </row>
    <row r="54" spans="2:8" x14ac:dyDescent="0.35">
      <c r="B54" s="13">
        <v>9780511800245</v>
      </c>
      <c r="C54" s="42" t="s">
        <v>993</v>
      </c>
      <c r="D54" s="42" t="s">
        <v>994</v>
      </c>
      <c r="E54" s="19">
        <v>310</v>
      </c>
      <c r="F54" s="18">
        <v>500</v>
      </c>
      <c r="G54" s="20">
        <v>375</v>
      </c>
      <c r="H54" s="43">
        <v>600</v>
      </c>
    </row>
    <row r="55" spans="2:8" x14ac:dyDescent="0.35">
      <c r="B55" s="246">
        <v>9781108333016</v>
      </c>
      <c r="C55" s="202" t="s">
        <v>1791</v>
      </c>
      <c r="D55" s="202" t="s">
        <v>1792</v>
      </c>
      <c r="E55" s="19">
        <v>140</v>
      </c>
      <c r="F55" s="18">
        <v>215</v>
      </c>
      <c r="G55" s="20">
        <v>170</v>
      </c>
      <c r="H55" s="43">
        <v>260</v>
      </c>
    </row>
    <row r="56" spans="2:8" x14ac:dyDescent="0.35">
      <c r="B56" s="246">
        <v>9781139626286</v>
      </c>
      <c r="C56" s="202" t="s">
        <v>1793</v>
      </c>
      <c r="D56" s="202" t="s">
        <v>1794</v>
      </c>
      <c r="E56" s="19">
        <v>90</v>
      </c>
      <c r="F56" s="18">
        <v>140</v>
      </c>
      <c r="G56" s="20">
        <v>110</v>
      </c>
      <c r="H56" s="43">
        <v>165</v>
      </c>
    </row>
    <row r="57" spans="2:8" x14ac:dyDescent="0.35">
      <c r="B57" s="122"/>
      <c r="C57" s="91"/>
      <c r="D57" s="129"/>
      <c r="E57" s="19">
        <f>SUM(Table20[GBP])</f>
        <v>6460</v>
      </c>
      <c r="F57" s="18">
        <f>SUM(Table20[USD])</f>
        <v>9975</v>
      </c>
      <c r="G57" s="20">
        <f>SUM(Table20[EUR])</f>
        <v>7855</v>
      </c>
      <c r="H57" s="103">
        <f>SUBTOTAL(109,Table20[AUD])</f>
        <v>11985</v>
      </c>
    </row>
    <row r="59" spans="2:8" x14ac:dyDescent="0.35">
      <c r="B59" s="2" t="s">
        <v>1747</v>
      </c>
    </row>
    <row r="60" spans="2:8" x14ac:dyDescent="0.35">
      <c r="B60" s="61">
        <v>9781108591416</v>
      </c>
      <c r="C60" s="17" t="s">
        <v>1080</v>
      </c>
      <c r="D60" s="17" t="s">
        <v>1081</v>
      </c>
      <c r="E60" s="7" t="s">
        <v>458</v>
      </c>
      <c r="F60" s="7" t="s">
        <v>458</v>
      </c>
      <c r="G60" s="7" t="s">
        <v>458</v>
      </c>
      <c r="H60" s="60" t="s">
        <v>458</v>
      </c>
    </row>
    <row r="61" spans="2:8" x14ac:dyDescent="0.35">
      <c r="B61" s="80">
        <v>9781108241946</v>
      </c>
      <c r="C61" s="73" t="s">
        <v>881</v>
      </c>
      <c r="D61" s="73" t="s">
        <v>1082</v>
      </c>
      <c r="E61" s="11" t="s">
        <v>458</v>
      </c>
      <c r="F61" s="11" t="s">
        <v>458</v>
      </c>
      <c r="G61" s="11" t="s">
        <v>458</v>
      </c>
      <c r="H61" s="59" t="s">
        <v>458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2"/>
  <sheetViews>
    <sheetView workbookViewId="0">
      <selection activeCell="B2" sqref="B2"/>
    </sheetView>
  </sheetViews>
  <sheetFormatPr defaultRowHeight="14.5" x14ac:dyDescent="0.35"/>
  <cols>
    <col min="2" max="2" width="15.7265625" customWidth="1"/>
    <col min="3" max="3" width="67.26953125" bestFit="1" customWidth="1"/>
    <col min="4" max="4" width="11.453125" customWidth="1"/>
    <col min="5" max="5" width="8" bestFit="1" customWidth="1"/>
    <col min="6" max="6" width="7.7265625" bestFit="1" customWidth="1"/>
    <col min="8" max="9" width="11.453125" bestFit="1" customWidth="1"/>
  </cols>
  <sheetData>
    <row r="2" spans="2:8" x14ac:dyDescent="0.35">
      <c r="B2" s="2" t="s">
        <v>1778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66">
        <v>9781139519687</v>
      </c>
      <c r="C6" s="42" t="s">
        <v>8</v>
      </c>
      <c r="D6" s="42" t="s">
        <v>9</v>
      </c>
      <c r="E6" s="19">
        <v>90</v>
      </c>
      <c r="F6" s="18">
        <v>140</v>
      </c>
      <c r="G6" s="20">
        <v>110</v>
      </c>
      <c r="H6" s="43">
        <v>165</v>
      </c>
    </row>
    <row r="7" spans="2:8" x14ac:dyDescent="0.35">
      <c r="B7" s="66">
        <v>9780511676550</v>
      </c>
      <c r="C7" s="69" t="s">
        <v>24</v>
      </c>
      <c r="D7" s="69" t="s">
        <v>25</v>
      </c>
      <c r="E7" s="19">
        <v>90</v>
      </c>
      <c r="F7" s="18">
        <v>140</v>
      </c>
      <c r="G7" s="20">
        <v>110</v>
      </c>
      <c r="H7" s="43">
        <v>165</v>
      </c>
    </row>
    <row r="8" spans="2:8" x14ac:dyDescent="0.35">
      <c r="B8" s="66">
        <v>9781139193313</v>
      </c>
      <c r="C8" s="69" t="s">
        <v>12</v>
      </c>
      <c r="D8" s="42" t="s">
        <v>13</v>
      </c>
      <c r="E8" s="19">
        <v>90</v>
      </c>
      <c r="F8" s="18">
        <v>140</v>
      </c>
      <c r="G8" s="20">
        <v>110</v>
      </c>
      <c r="H8" s="43">
        <v>165</v>
      </c>
    </row>
    <row r="9" spans="2:8" x14ac:dyDescent="0.35">
      <c r="B9" s="66">
        <v>9781139032643</v>
      </c>
      <c r="C9" s="69" t="s">
        <v>14</v>
      </c>
      <c r="D9" s="42" t="s">
        <v>15</v>
      </c>
      <c r="E9" s="19">
        <v>90</v>
      </c>
      <c r="F9" s="18">
        <v>140</v>
      </c>
      <c r="G9" s="20">
        <v>110</v>
      </c>
      <c r="H9" s="43">
        <v>165</v>
      </c>
    </row>
    <row r="10" spans="2:8" x14ac:dyDescent="0.35">
      <c r="B10" s="66">
        <v>9781108227667</v>
      </c>
      <c r="C10" s="42" t="s">
        <v>156</v>
      </c>
      <c r="D10" s="42" t="s">
        <v>157</v>
      </c>
      <c r="E10" s="19">
        <v>140</v>
      </c>
      <c r="F10" s="18">
        <v>215</v>
      </c>
      <c r="G10" s="20">
        <v>170</v>
      </c>
      <c r="H10" s="43">
        <v>260</v>
      </c>
    </row>
    <row r="11" spans="2:8" x14ac:dyDescent="0.35">
      <c r="B11" s="66">
        <v>9780511803758</v>
      </c>
      <c r="C11" s="42" t="s">
        <v>36</v>
      </c>
      <c r="D11" s="42" t="s">
        <v>37</v>
      </c>
      <c r="E11" s="19">
        <v>140</v>
      </c>
      <c r="F11" s="18">
        <v>215</v>
      </c>
      <c r="G11" s="20">
        <v>170</v>
      </c>
      <c r="H11" s="43">
        <v>260</v>
      </c>
    </row>
    <row r="12" spans="2:8" x14ac:dyDescent="0.35">
      <c r="B12" s="66">
        <v>9781139193658</v>
      </c>
      <c r="C12" s="69" t="s">
        <v>26</v>
      </c>
      <c r="D12" s="69" t="s">
        <v>27</v>
      </c>
      <c r="E12" s="19">
        <v>140</v>
      </c>
      <c r="F12" s="18">
        <v>215</v>
      </c>
      <c r="G12" s="20">
        <v>170</v>
      </c>
      <c r="H12" s="43">
        <v>260</v>
      </c>
    </row>
    <row r="13" spans="2:8" x14ac:dyDescent="0.35">
      <c r="B13" s="66">
        <v>9780511792908</v>
      </c>
      <c r="C13" s="42" t="s">
        <v>38</v>
      </c>
      <c r="D13" s="42" t="s">
        <v>39</v>
      </c>
      <c r="E13" s="19">
        <v>140</v>
      </c>
      <c r="F13" s="18">
        <v>215</v>
      </c>
      <c r="G13" s="20">
        <v>170</v>
      </c>
      <c r="H13" s="43">
        <v>260</v>
      </c>
    </row>
    <row r="14" spans="2:8" x14ac:dyDescent="0.35">
      <c r="B14" s="66">
        <v>9781316219317</v>
      </c>
      <c r="C14" s="42" t="s">
        <v>42</v>
      </c>
      <c r="D14" s="42" t="s">
        <v>43</v>
      </c>
      <c r="E14" s="19">
        <v>140</v>
      </c>
      <c r="F14" s="18">
        <v>215</v>
      </c>
      <c r="G14" s="20">
        <v>170</v>
      </c>
      <c r="H14" s="43">
        <v>260</v>
      </c>
    </row>
    <row r="15" spans="2:8" x14ac:dyDescent="0.35">
      <c r="B15" s="66">
        <v>9780511979309</v>
      </c>
      <c r="C15" s="69" t="s">
        <v>20</v>
      </c>
      <c r="D15" s="69" t="s">
        <v>21</v>
      </c>
      <c r="E15" s="19">
        <v>140</v>
      </c>
      <c r="F15" s="18">
        <v>215</v>
      </c>
      <c r="G15" s="20">
        <v>170</v>
      </c>
      <c r="H15" s="43">
        <v>260</v>
      </c>
    </row>
    <row r="16" spans="2:8" x14ac:dyDescent="0.35">
      <c r="B16" s="66">
        <v>9780511617744</v>
      </c>
      <c r="C16" s="42" t="s">
        <v>34</v>
      </c>
      <c r="D16" s="42" t="s">
        <v>35</v>
      </c>
      <c r="E16" s="19">
        <v>140</v>
      </c>
      <c r="F16" s="18">
        <v>215</v>
      </c>
      <c r="G16" s="20">
        <v>170</v>
      </c>
      <c r="H16" s="43">
        <v>260</v>
      </c>
    </row>
    <row r="17" spans="2:8" x14ac:dyDescent="0.35">
      <c r="B17" s="66">
        <v>9781139034807</v>
      </c>
      <c r="C17" s="42" t="s">
        <v>30</v>
      </c>
      <c r="D17" s="42" t="s">
        <v>31</v>
      </c>
      <c r="E17" s="19">
        <v>140</v>
      </c>
      <c r="F17" s="18">
        <v>215</v>
      </c>
      <c r="G17" s="20">
        <v>170</v>
      </c>
      <c r="H17" s="43">
        <v>260</v>
      </c>
    </row>
    <row r="18" spans="2:8" x14ac:dyDescent="0.35">
      <c r="B18" s="66">
        <v>9781139044349</v>
      </c>
      <c r="C18" s="42" t="s">
        <v>158</v>
      </c>
      <c r="D18" s="42" t="s">
        <v>159</v>
      </c>
      <c r="E18" s="19">
        <v>140</v>
      </c>
      <c r="F18" s="18">
        <v>215</v>
      </c>
      <c r="G18" s="20">
        <v>170</v>
      </c>
      <c r="H18" s="43">
        <v>260</v>
      </c>
    </row>
    <row r="19" spans="2:8" x14ac:dyDescent="0.35">
      <c r="B19" s="66">
        <v>9781316809976</v>
      </c>
      <c r="C19" s="69" t="s">
        <v>6</v>
      </c>
      <c r="D19" s="42" t="s">
        <v>7</v>
      </c>
      <c r="E19" s="19">
        <v>140</v>
      </c>
      <c r="F19" s="18">
        <v>215</v>
      </c>
      <c r="G19" s="20">
        <v>170</v>
      </c>
      <c r="H19" s="43">
        <v>260</v>
      </c>
    </row>
    <row r="20" spans="2:8" x14ac:dyDescent="0.35">
      <c r="B20" s="66">
        <v>9781139028509</v>
      </c>
      <c r="C20" s="69" t="s">
        <v>22</v>
      </c>
      <c r="D20" s="69" t="s">
        <v>23</v>
      </c>
      <c r="E20" s="19">
        <v>140</v>
      </c>
      <c r="F20" s="18">
        <v>215</v>
      </c>
      <c r="G20" s="20">
        <v>170</v>
      </c>
      <c r="H20" s="43">
        <v>260</v>
      </c>
    </row>
    <row r="21" spans="2:8" x14ac:dyDescent="0.35">
      <c r="B21" s="66">
        <v>9780511813948</v>
      </c>
      <c r="C21" s="42" t="s">
        <v>46</v>
      </c>
      <c r="D21" s="42" t="s">
        <v>47</v>
      </c>
      <c r="E21" s="19">
        <v>140</v>
      </c>
      <c r="F21" s="18">
        <v>215</v>
      </c>
      <c r="G21" s="20">
        <v>170</v>
      </c>
      <c r="H21" s="43">
        <v>260</v>
      </c>
    </row>
    <row r="22" spans="2:8" x14ac:dyDescent="0.35">
      <c r="B22" s="66">
        <v>9780511793349</v>
      </c>
      <c r="C22" s="42" t="s">
        <v>160</v>
      </c>
      <c r="D22" s="42" t="s">
        <v>161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66">
        <v>9781107338340</v>
      </c>
      <c r="C23" s="69" t="s">
        <v>16</v>
      </c>
      <c r="D23" s="69" t="s">
        <v>17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66">
        <v>9780511815676</v>
      </c>
      <c r="C24" s="69" t="s">
        <v>28</v>
      </c>
      <c r="D24" s="69" t="s">
        <v>29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66">
        <v>9781316848142</v>
      </c>
      <c r="C25" s="42" t="s">
        <v>4</v>
      </c>
      <c r="D25" s="69" t="s">
        <v>5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66">
        <v>9781316494233</v>
      </c>
      <c r="C26" s="69" t="s">
        <v>18</v>
      </c>
      <c r="D26" s="69" t="s">
        <v>19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66">
        <v>9780511755361</v>
      </c>
      <c r="C27" s="42" t="s">
        <v>32</v>
      </c>
      <c r="D27" s="42" t="s">
        <v>33</v>
      </c>
      <c r="E27" s="19">
        <v>310</v>
      </c>
      <c r="F27" s="18">
        <v>500</v>
      </c>
      <c r="G27" s="20">
        <v>375</v>
      </c>
      <c r="H27" s="43">
        <v>600</v>
      </c>
    </row>
    <row r="28" spans="2:8" x14ac:dyDescent="0.35">
      <c r="B28" s="66">
        <v>9780511813719</v>
      </c>
      <c r="C28" s="42" t="s">
        <v>10</v>
      </c>
      <c r="D28" s="42" t="s">
        <v>11</v>
      </c>
      <c r="E28" s="19">
        <v>310</v>
      </c>
      <c r="F28" s="18">
        <v>500</v>
      </c>
      <c r="G28" s="20">
        <v>375</v>
      </c>
      <c r="H28" s="43">
        <v>600</v>
      </c>
    </row>
    <row r="29" spans="2:8" x14ac:dyDescent="0.35">
      <c r="B29" s="66">
        <v>9780511813870</v>
      </c>
      <c r="C29" s="42" t="s">
        <v>44</v>
      </c>
      <c r="D29" s="42" t="s">
        <v>45</v>
      </c>
      <c r="E29" s="19">
        <v>310</v>
      </c>
      <c r="F29" s="18">
        <v>500</v>
      </c>
      <c r="G29" s="20">
        <v>375</v>
      </c>
      <c r="H29" s="43">
        <v>600</v>
      </c>
    </row>
    <row r="30" spans="2:8" x14ac:dyDescent="0.35">
      <c r="B30" s="105">
        <v>9780511814006</v>
      </c>
      <c r="C30" s="91" t="s">
        <v>40</v>
      </c>
      <c r="D30" s="91" t="s">
        <v>41</v>
      </c>
      <c r="E30" s="96">
        <v>310</v>
      </c>
      <c r="F30" s="97">
        <v>500</v>
      </c>
      <c r="G30" s="98">
        <v>375</v>
      </c>
      <c r="H30" s="103">
        <v>600</v>
      </c>
    </row>
    <row r="31" spans="2:8" x14ac:dyDescent="0.35">
      <c r="B31" s="247">
        <v>9781139177160</v>
      </c>
      <c r="C31" s="69" t="s">
        <v>1898</v>
      </c>
      <c r="D31" t="s">
        <v>1797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106"/>
      <c r="C32" s="117"/>
      <c r="D32" s="117"/>
      <c r="E32" s="96">
        <f>SUM(Table21[GBP])</f>
        <v>4120</v>
      </c>
      <c r="F32" s="97">
        <f>SUM(Table21[USD])</f>
        <v>6430</v>
      </c>
      <c r="G32" s="98">
        <f>SUM(Table21[EUR])</f>
        <v>5000</v>
      </c>
      <c r="H32" s="103">
        <f>SUBTOTAL(109,Table21[AUD])</f>
        <v>7740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7"/>
  <sheetViews>
    <sheetView workbookViewId="0">
      <selection activeCell="B2" sqref="B2"/>
    </sheetView>
  </sheetViews>
  <sheetFormatPr defaultRowHeight="14.5" x14ac:dyDescent="0.35"/>
  <cols>
    <col min="2" max="2" width="14.1796875" customWidth="1"/>
    <col min="3" max="3" width="93" customWidth="1"/>
    <col min="4" max="4" width="16.7265625" customWidth="1"/>
    <col min="8" max="8" width="12.453125" bestFit="1" customWidth="1"/>
  </cols>
  <sheetData>
    <row r="2" spans="2:8" x14ac:dyDescent="0.35">
      <c r="B2" s="2" t="s">
        <v>1782</v>
      </c>
      <c r="C2" s="1"/>
    </row>
    <row r="3" spans="2:8" x14ac:dyDescent="0.35">
      <c r="B3" s="152" t="s">
        <v>1748</v>
      </c>
      <c r="C3" s="1"/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9781108235334</v>
      </c>
      <c r="C6" s="112" t="s">
        <v>1632</v>
      </c>
      <c r="D6" s="112" t="s">
        <v>1633</v>
      </c>
      <c r="E6" s="19">
        <v>90</v>
      </c>
      <c r="F6" s="18">
        <v>140</v>
      </c>
      <c r="G6" s="20">
        <v>110</v>
      </c>
      <c r="H6" s="43">
        <v>165</v>
      </c>
    </row>
    <row r="7" spans="2:8" x14ac:dyDescent="0.35">
      <c r="B7" s="50">
        <v>9781316687185</v>
      </c>
      <c r="C7" s="112" t="s">
        <v>1646</v>
      </c>
      <c r="D7" s="112" t="s">
        <v>1647</v>
      </c>
      <c r="E7" s="19">
        <v>90</v>
      </c>
      <c r="F7" s="18">
        <v>140</v>
      </c>
      <c r="G7" s="20">
        <v>110</v>
      </c>
      <c r="H7" s="43">
        <v>165</v>
      </c>
    </row>
    <row r="8" spans="2:8" x14ac:dyDescent="0.35">
      <c r="B8" s="50">
        <v>9781107741980</v>
      </c>
      <c r="C8" s="112" t="s">
        <v>1666</v>
      </c>
      <c r="D8" s="112" t="s">
        <v>1667</v>
      </c>
      <c r="E8" s="19">
        <v>90</v>
      </c>
      <c r="F8" s="18">
        <v>140</v>
      </c>
      <c r="G8" s="20">
        <v>110</v>
      </c>
      <c r="H8" s="43">
        <v>165</v>
      </c>
    </row>
    <row r="9" spans="2:8" x14ac:dyDescent="0.35">
      <c r="B9" s="50">
        <v>9781316402481</v>
      </c>
      <c r="C9" s="112" t="s">
        <v>1655</v>
      </c>
      <c r="D9" s="112" t="s">
        <v>1656</v>
      </c>
      <c r="E9" s="19">
        <v>90</v>
      </c>
      <c r="F9" s="18">
        <v>140</v>
      </c>
      <c r="G9" s="20">
        <v>110</v>
      </c>
      <c r="H9" s="43">
        <v>165</v>
      </c>
    </row>
    <row r="10" spans="2:8" x14ac:dyDescent="0.35">
      <c r="B10" s="50">
        <v>9781139208703</v>
      </c>
      <c r="C10" s="112" t="s">
        <v>1672</v>
      </c>
      <c r="D10" s="112" t="s">
        <v>21</v>
      </c>
      <c r="E10" s="19">
        <v>90</v>
      </c>
      <c r="F10" s="18">
        <v>140</v>
      </c>
      <c r="G10" s="20">
        <v>110</v>
      </c>
      <c r="H10" s="43">
        <v>165</v>
      </c>
    </row>
    <row r="11" spans="2:8" x14ac:dyDescent="0.35">
      <c r="B11" s="50">
        <v>9781139410915</v>
      </c>
      <c r="C11" s="112" t="s">
        <v>1681</v>
      </c>
      <c r="D11" s="112" t="s">
        <v>1682</v>
      </c>
      <c r="E11" s="19">
        <v>90</v>
      </c>
      <c r="F11" s="18">
        <v>140</v>
      </c>
      <c r="G11" s="20">
        <v>110</v>
      </c>
      <c r="H11" s="43">
        <v>165</v>
      </c>
    </row>
    <row r="12" spans="2:8" x14ac:dyDescent="0.35">
      <c r="B12" s="50">
        <v>9781316817131</v>
      </c>
      <c r="C12" s="112" t="s">
        <v>1628</v>
      </c>
      <c r="D12" s="112" t="s">
        <v>1629</v>
      </c>
      <c r="E12" s="19">
        <v>90</v>
      </c>
      <c r="F12" s="18">
        <v>140</v>
      </c>
      <c r="G12" s="20">
        <v>110</v>
      </c>
      <c r="H12" s="43">
        <v>165</v>
      </c>
    </row>
    <row r="13" spans="2:8" x14ac:dyDescent="0.35">
      <c r="B13" s="50">
        <v>9781316471029</v>
      </c>
      <c r="C13" s="113" t="s">
        <v>1657</v>
      </c>
      <c r="D13" s="113" t="s">
        <v>1658</v>
      </c>
      <c r="E13" s="19">
        <v>90</v>
      </c>
      <c r="F13" s="18">
        <v>140</v>
      </c>
      <c r="G13" s="20">
        <v>110</v>
      </c>
      <c r="H13" s="43">
        <v>165</v>
      </c>
    </row>
    <row r="14" spans="2:8" x14ac:dyDescent="0.35">
      <c r="B14" s="50">
        <v>9781108555500</v>
      </c>
      <c r="C14" s="112" t="s">
        <v>213</v>
      </c>
      <c r="D14" s="42" t="s">
        <v>214</v>
      </c>
      <c r="E14" s="19">
        <v>90</v>
      </c>
      <c r="F14" s="18">
        <v>140</v>
      </c>
      <c r="G14" s="20">
        <v>110</v>
      </c>
      <c r="H14" s="43">
        <v>165</v>
      </c>
    </row>
    <row r="15" spans="2:8" x14ac:dyDescent="0.35">
      <c r="B15" s="50">
        <v>9780511976612</v>
      </c>
      <c r="C15" s="112" t="s">
        <v>1688</v>
      </c>
      <c r="D15" s="112" t="s">
        <v>1689</v>
      </c>
      <c r="E15" s="19">
        <v>90</v>
      </c>
      <c r="F15" s="18">
        <v>140</v>
      </c>
      <c r="G15" s="20">
        <v>110</v>
      </c>
      <c r="H15" s="43">
        <v>165</v>
      </c>
    </row>
    <row r="16" spans="2:8" x14ac:dyDescent="0.35">
      <c r="B16" s="50">
        <v>9781316027189</v>
      </c>
      <c r="C16" s="112" t="s">
        <v>1661</v>
      </c>
      <c r="D16" s="112" t="s">
        <v>1662</v>
      </c>
      <c r="E16" s="19">
        <v>90</v>
      </c>
      <c r="F16" s="18">
        <v>140</v>
      </c>
      <c r="G16" s="20">
        <v>110</v>
      </c>
      <c r="H16" s="43">
        <v>165</v>
      </c>
    </row>
    <row r="17" spans="2:8" x14ac:dyDescent="0.35">
      <c r="B17" s="50">
        <v>9781108233644</v>
      </c>
      <c r="C17" s="112" t="s">
        <v>1640</v>
      </c>
      <c r="D17" s="112" t="s">
        <v>1641</v>
      </c>
      <c r="E17" s="19">
        <v>90</v>
      </c>
      <c r="F17" s="18">
        <v>140</v>
      </c>
      <c r="G17" s="20">
        <v>110</v>
      </c>
      <c r="H17" s="43">
        <v>165</v>
      </c>
    </row>
    <row r="18" spans="2:8" x14ac:dyDescent="0.35">
      <c r="B18" s="50">
        <v>9781139034326</v>
      </c>
      <c r="C18" s="112" t="s">
        <v>1677</v>
      </c>
      <c r="D18" s="112" t="s">
        <v>1678</v>
      </c>
      <c r="E18" s="19">
        <v>90</v>
      </c>
      <c r="F18" s="18">
        <v>140</v>
      </c>
      <c r="G18" s="20">
        <v>110</v>
      </c>
      <c r="H18" s="43">
        <v>165</v>
      </c>
    </row>
    <row r="19" spans="2:8" x14ac:dyDescent="0.35">
      <c r="B19" s="50">
        <v>9781316756287</v>
      </c>
      <c r="C19" s="113" t="s">
        <v>1642</v>
      </c>
      <c r="D19" s="113" t="s">
        <v>1643</v>
      </c>
      <c r="E19" s="19">
        <v>90</v>
      </c>
      <c r="F19" s="18">
        <v>140</v>
      </c>
      <c r="G19" s="20">
        <v>110</v>
      </c>
      <c r="H19" s="43">
        <v>165</v>
      </c>
    </row>
    <row r="20" spans="2:8" x14ac:dyDescent="0.35">
      <c r="B20" s="50">
        <v>9781316443194</v>
      </c>
      <c r="C20" s="113" t="s">
        <v>1630</v>
      </c>
      <c r="D20" s="113" t="s">
        <v>1631</v>
      </c>
      <c r="E20" s="19">
        <v>90</v>
      </c>
      <c r="F20" s="18">
        <v>140</v>
      </c>
      <c r="G20" s="20">
        <v>110</v>
      </c>
      <c r="H20" s="43">
        <v>165</v>
      </c>
    </row>
    <row r="21" spans="2:8" x14ac:dyDescent="0.35">
      <c r="B21" s="50">
        <v>9781108354721</v>
      </c>
      <c r="C21" s="130" t="s">
        <v>1598</v>
      </c>
      <c r="D21" s="42" t="s">
        <v>1599</v>
      </c>
      <c r="E21" s="19">
        <v>90</v>
      </c>
      <c r="F21" s="18">
        <v>140</v>
      </c>
      <c r="G21" s="20">
        <v>110</v>
      </c>
      <c r="H21" s="43">
        <v>165</v>
      </c>
    </row>
    <row r="22" spans="2:8" x14ac:dyDescent="0.35">
      <c r="B22" s="50">
        <v>9781108277846</v>
      </c>
      <c r="C22" s="112" t="s">
        <v>1638</v>
      </c>
      <c r="D22" s="112" t="s">
        <v>1639</v>
      </c>
      <c r="E22" s="19">
        <v>90</v>
      </c>
      <c r="F22" s="18">
        <v>140</v>
      </c>
      <c r="G22" s="20">
        <v>110</v>
      </c>
      <c r="H22" s="43">
        <v>165</v>
      </c>
    </row>
    <row r="23" spans="2:8" x14ac:dyDescent="0.35">
      <c r="B23" s="50">
        <v>9780511750991</v>
      </c>
      <c r="C23" s="112" t="s">
        <v>1694</v>
      </c>
      <c r="D23" s="112" t="s">
        <v>1695</v>
      </c>
      <c r="E23" s="19">
        <v>90</v>
      </c>
      <c r="F23" s="18">
        <v>140</v>
      </c>
      <c r="G23" s="20">
        <v>110</v>
      </c>
      <c r="H23" s="43">
        <v>165</v>
      </c>
    </row>
    <row r="24" spans="2:8" x14ac:dyDescent="0.35">
      <c r="B24" s="50">
        <v>9781316442951</v>
      </c>
      <c r="C24" s="112" t="s">
        <v>1650</v>
      </c>
      <c r="D24" s="112" t="s">
        <v>374</v>
      </c>
      <c r="E24" s="19">
        <v>90</v>
      </c>
      <c r="F24" s="18">
        <v>140</v>
      </c>
      <c r="G24" s="20">
        <v>110</v>
      </c>
      <c r="H24" s="43">
        <v>165</v>
      </c>
    </row>
    <row r="25" spans="2:8" x14ac:dyDescent="0.35">
      <c r="B25" s="131">
        <v>9781108596756</v>
      </c>
      <c r="C25" s="112" t="s">
        <v>1596</v>
      </c>
      <c r="D25" s="42" t="s">
        <v>1597</v>
      </c>
      <c r="E25" s="19">
        <v>90</v>
      </c>
      <c r="F25" s="18">
        <v>140</v>
      </c>
      <c r="G25" s="20">
        <v>110</v>
      </c>
      <c r="H25" s="43">
        <v>165</v>
      </c>
    </row>
    <row r="26" spans="2:8" x14ac:dyDescent="0.35">
      <c r="B26" s="50">
        <v>9781316417119</v>
      </c>
      <c r="C26" s="112" t="s">
        <v>1644</v>
      </c>
      <c r="D26" s="112" t="s">
        <v>1645</v>
      </c>
      <c r="E26" s="19">
        <v>90</v>
      </c>
      <c r="F26" s="18">
        <v>140</v>
      </c>
      <c r="G26" s="20">
        <v>110</v>
      </c>
      <c r="H26" s="43">
        <v>165</v>
      </c>
    </row>
    <row r="27" spans="2:8" x14ac:dyDescent="0.35">
      <c r="B27" s="50">
        <v>9781139017695</v>
      </c>
      <c r="C27" s="112" t="s">
        <v>1670</v>
      </c>
      <c r="D27" s="112" t="s">
        <v>1671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50">
        <v>9780511777943</v>
      </c>
      <c r="C28" s="112" t="s">
        <v>1690</v>
      </c>
      <c r="D28" s="112" t="s">
        <v>1691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50">
        <v>9781139028967</v>
      </c>
      <c r="C29" s="112" t="s">
        <v>1673</v>
      </c>
      <c r="D29" s="112" t="s">
        <v>1674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50">
        <v>9781108559690</v>
      </c>
      <c r="C30" s="112" t="s">
        <v>1605</v>
      </c>
      <c r="D30" s="42" t="s">
        <v>1606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50">
        <v>9780511800535</v>
      </c>
      <c r="C31" s="112" t="s">
        <v>1696</v>
      </c>
      <c r="D31" s="112" t="s">
        <v>1697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50">
        <v>9781108377683</v>
      </c>
      <c r="C32" s="112" t="s">
        <v>1602</v>
      </c>
      <c r="D32" s="42" t="s">
        <v>199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50">
        <v>9781108380058</v>
      </c>
      <c r="C33" s="113" t="s">
        <v>1619</v>
      </c>
      <c r="D33" s="113" t="s">
        <v>207</v>
      </c>
      <c r="E33" s="19">
        <v>140</v>
      </c>
      <c r="F33" s="18">
        <v>215</v>
      </c>
      <c r="G33" s="20">
        <v>170</v>
      </c>
      <c r="H33" s="43">
        <v>260</v>
      </c>
    </row>
    <row r="34" spans="2:8" x14ac:dyDescent="0.35">
      <c r="B34" s="50">
        <v>9781108623261</v>
      </c>
      <c r="C34" s="112" t="s">
        <v>1592</v>
      </c>
      <c r="D34" s="42" t="s">
        <v>1593</v>
      </c>
      <c r="E34" s="19">
        <v>140</v>
      </c>
      <c r="F34" s="18">
        <v>215</v>
      </c>
      <c r="G34" s="20">
        <v>170</v>
      </c>
      <c r="H34" s="43">
        <v>260</v>
      </c>
    </row>
    <row r="35" spans="2:8" x14ac:dyDescent="0.35">
      <c r="B35" s="50">
        <v>9781139583749</v>
      </c>
      <c r="C35" s="112" t="s">
        <v>1675</v>
      </c>
      <c r="D35" s="112" t="s">
        <v>1676</v>
      </c>
      <c r="E35" s="19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50">
        <v>9781108676038</v>
      </c>
      <c r="C36" s="113" t="s">
        <v>1620</v>
      </c>
      <c r="D36" s="113" t="s">
        <v>1621</v>
      </c>
      <c r="E36" s="19">
        <v>140</v>
      </c>
      <c r="F36" s="18">
        <v>215</v>
      </c>
      <c r="G36" s="20">
        <v>170</v>
      </c>
      <c r="H36" s="43">
        <v>260</v>
      </c>
    </row>
    <row r="37" spans="2:8" x14ac:dyDescent="0.35">
      <c r="B37" s="50">
        <v>9780511976827</v>
      </c>
      <c r="C37" s="112" t="s">
        <v>1686</v>
      </c>
      <c r="D37" s="112" t="s">
        <v>1687</v>
      </c>
      <c r="E37" s="19">
        <v>140</v>
      </c>
      <c r="F37" s="18">
        <v>215</v>
      </c>
      <c r="G37" s="20">
        <v>170</v>
      </c>
      <c r="H37" s="43">
        <v>260</v>
      </c>
    </row>
    <row r="38" spans="2:8" x14ac:dyDescent="0.35">
      <c r="B38" s="50">
        <v>9781139031165</v>
      </c>
      <c r="C38" s="112" t="s">
        <v>1648</v>
      </c>
      <c r="D38" s="112" t="s">
        <v>1649</v>
      </c>
      <c r="E38" s="19">
        <v>140</v>
      </c>
      <c r="F38" s="18">
        <v>215</v>
      </c>
      <c r="G38" s="20">
        <v>170</v>
      </c>
      <c r="H38" s="43">
        <v>260</v>
      </c>
    </row>
    <row r="39" spans="2:8" x14ac:dyDescent="0.35">
      <c r="B39" s="50">
        <v>9781108556323</v>
      </c>
      <c r="C39" s="112" t="s">
        <v>1613</v>
      </c>
      <c r="D39" s="42" t="s">
        <v>1614</v>
      </c>
      <c r="E39" s="19">
        <v>140</v>
      </c>
      <c r="F39" s="18">
        <v>215</v>
      </c>
      <c r="G39" s="20">
        <v>170</v>
      </c>
      <c r="H39" s="43">
        <v>260</v>
      </c>
    </row>
    <row r="40" spans="2:8" x14ac:dyDescent="0.35">
      <c r="B40" s="50">
        <v>9781108611671</v>
      </c>
      <c r="C40" s="113" t="s">
        <v>1615</v>
      </c>
      <c r="D40" s="113" t="s">
        <v>1616</v>
      </c>
      <c r="E40" s="19">
        <v>140</v>
      </c>
      <c r="F40" s="18">
        <v>215</v>
      </c>
      <c r="G40" s="20">
        <v>170</v>
      </c>
      <c r="H40" s="43">
        <v>260</v>
      </c>
    </row>
    <row r="41" spans="2:8" x14ac:dyDescent="0.35">
      <c r="B41" s="50">
        <v>9781108290906</v>
      </c>
      <c r="C41" s="130" t="s">
        <v>1603</v>
      </c>
      <c r="D41" s="42" t="s">
        <v>1604</v>
      </c>
      <c r="E41" s="19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50">
        <v>9780511998034</v>
      </c>
      <c r="C42" s="112" t="s">
        <v>1668</v>
      </c>
      <c r="D42" s="112" t="s">
        <v>1669</v>
      </c>
      <c r="E42" s="19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50">
        <v>9781108224987</v>
      </c>
      <c r="C43" s="112" t="s">
        <v>1624</v>
      </c>
      <c r="D43" s="112" t="s">
        <v>1625</v>
      </c>
      <c r="E43" s="19">
        <v>140</v>
      </c>
      <c r="F43" s="18">
        <v>215</v>
      </c>
      <c r="G43" s="20">
        <v>170</v>
      </c>
      <c r="H43" s="43">
        <v>260</v>
      </c>
    </row>
    <row r="44" spans="2:8" x14ac:dyDescent="0.35">
      <c r="B44" s="50">
        <v>9781316412299</v>
      </c>
      <c r="C44" s="112" t="s">
        <v>1653</v>
      </c>
      <c r="D44" s="112" t="s">
        <v>1654</v>
      </c>
      <c r="E44" s="19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50">
        <v>9780511781766</v>
      </c>
      <c r="C45" s="112" t="s">
        <v>1692</v>
      </c>
      <c r="D45" s="112" t="s">
        <v>1693</v>
      </c>
      <c r="E45" s="19">
        <v>140</v>
      </c>
      <c r="F45" s="18">
        <v>215</v>
      </c>
      <c r="G45" s="20">
        <v>170</v>
      </c>
      <c r="H45" s="43">
        <v>260</v>
      </c>
    </row>
    <row r="46" spans="2:8" x14ac:dyDescent="0.35">
      <c r="B46" s="50">
        <v>9781139924719</v>
      </c>
      <c r="C46" s="112" t="s">
        <v>1636</v>
      </c>
      <c r="D46" s="112" t="s">
        <v>1637</v>
      </c>
      <c r="E46" s="19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50">
        <v>9781139043298</v>
      </c>
      <c r="C47" s="112" t="s">
        <v>1684</v>
      </c>
      <c r="D47" s="112" t="s">
        <v>1685</v>
      </c>
      <c r="E47" s="19">
        <v>140</v>
      </c>
      <c r="F47" s="18">
        <v>215</v>
      </c>
      <c r="G47" s="20">
        <v>170</v>
      </c>
      <c r="H47" s="43">
        <v>260</v>
      </c>
    </row>
    <row r="48" spans="2:8" x14ac:dyDescent="0.35">
      <c r="B48" s="50">
        <v>9781139343282</v>
      </c>
      <c r="C48" s="112" t="s">
        <v>1665</v>
      </c>
      <c r="D48" s="112" t="s">
        <v>1247</v>
      </c>
      <c r="E48" s="19">
        <v>140</v>
      </c>
      <c r="F48" s="18">
        <v>215</v>
      </c>
      <c r="G48" s="20">
        <v>170</v>
      </c>
      <c r="H48" s="43">
        <v>260</v>
      </c>
    </row>
    <row r="49" spans="2:8" x14ac:dyDescent="0.35">
      <c r="B49" s="50">
        <v>9781108694605</v>
      </c>
      <c r="C49" s="112" t="s">
        <v>1622</v>
      </c>
      <c r="D49" s="112" t="s">
        <v>1623</v>
      </c>
      <c r="E49" s="19">
        <v>140</v>
      </c>
      <c r="F49" s="18">
        <v>215</v>
      </c>
      <c r="G49" s="20">
        <v>170</v>
      </c>
      <c r="H49" s="43">
        <v>260</v>
      </c>
    </row>
    <row r="50" spans="2:8" x14ac:dyDescent="0.35">
      <c r="B50" s="50">
        <v>9781108233507</v>
      </c>
      <c r="C50" s="112" t="s">
        <v>1609</v>
      </c>
      <c r="D50" s="42" t="s">
        <v>1610</v>
      </c>
      <c r="E50" s="19">
        <v>140</v>
      </c>
      <c r="F50" s="18">
        <v>215</v>
      </c>
      <c r="G50" s="20">
        <v>170</v>
      </c>
      <c r="H50" s="43">
        <v>260</v>
      </c>
    </row>
    <row r="51" spans="2:8" x14ac:dyDescent="0.35">
      <c r="B51" s="50">
        <v>9781108555722</v>
      </c>
      <c r="C51" s="112" t="s">
        <v>1607</v>
      </c>
      <c r="D51" s="42" t="s">
        <v>1608</v>
      </c>
      <c r="E51" s="19">
        <v>140</v>
      </c>
      <c r="F51" s="18">
        <v>215</v>
      </c>
      <c r="G51" s="20">
        <v>170</v>
      </c>
      <c r="H51" s="43">
        <v>260</v>
      </c>
    </row>
    <row r="52" spans="2:8" x14ac:dyDescent="0.35">
      <c r="B52" s="50">
        <v>9781139410922</v>
      </c>
      <c r="C52" s="112" t="s">
        <v>1679</v>
      </c>
      <c r="D52" s="112" t="s">
        <v>1680</v>
      </c>
      <c r="E52" s="19">
        <v>140</v>
      </c>
      <c r="F52" s="18">
        <v>215</v>
      </c>
      <c r="G52" s="20">
        <v>170</v>
      </c>
      <c r="H52" s="43">
        <v>260</v>
      </c>
    </row>
    <row r="53" spans="2:8" x14ac:dyDescent="0.35">
      <c r="B53" s="50">
        <v>9781108553599</v>
      </c>
      <c r="C53" s="112" t="s">
        <v>1617</v>
      </c>
      <c r="D53" s="112" t="s">
        <v>1618</v>
      </c>
      <c r="E53" s="19">
        <v>140</v>
      </c>
      <c r="F53" s="18">
        <v>215</v>
      </c>
      <c r="G53" s="20">
        <v>170</v>
      </c>
      <c r="H53" s="43">
        <v>260</v>
      </c>
    </row>
    <row r="54" spans="2:8" x14ac:dyDescent="0.35">
      <c r="B54" s="50">
        <v>9781108234214</v>
      </c>
      <c r="C54" s="112" t="s">
        <v>1594</v>
      </c>
      <c r="D54" s="42" t="s">
        <v>1595</v>
      </c>
      <c r="E54" s="19">
        <v>140</v>
      </c>
      <c r="F54" s="18">
        <v>215</v>
      </c>
      <c r="G54" s="20">
        <v>170</v>
      </c>
      <c r="H54" s="43">
        <v>260</v>
      </c>
    </row>
    <row r="55" spans="2:8" x14ac:dyDescent="0.35">
      <c r="B55" s="50">
        <v>9781316282410</v>
      </c>
      <c r="C55" s="112" t="s">
        <v>1663</v>
      </c>
      <c r="D55" s="112" t="s">
        <v>1664</v>
      </c>
      <c r="E55" s="19">
        <v>140</v>
      </c>
      <c r="F55" s="18">
        <v>215</v>
      </c>
      <c r="G55" s="20">
        <v>170</v>
      </c>
      <c r="H55" s="43">
        <v>260</v>
      </c>
    </row>
    <row r="56" spans="2:8" x14ac:dyDescent="0.35">
      <c r="B56" s="50">
        <v>9781139381277</v>
      </c>
      <c r="C56" s="112" t="s">
        <v>1683</v>
      </c>
      <c r="D56" s="112" t="s">
        <v>1654</v>
      </c>
      <c r="E56" s="19">
        <v>140</v>
      </c>
      <c r="F56" s="18">
        <v>215</v>
      </c>
      <c r="G56" s="20">
        <v>170</v>
      </c>
      <c r="H56" s="43">
        <v>260</v>
      </c>
    </row>
    <row r="57" spans="2:8" x14ac:dyDescent="0.35">
      <c r="B57" s="50">
        <v>9781316225462</v>
      </c>
      <c r="C57" s="112" t="s">
        <v>1651</v>
      </c>
      <c r="D57" s="112" t="s">
        <v>1652</v>
      </c>
      <c r="E57" s="19">
        <v>140</v>
      </c>
      <c r="F57" s="18">
        <v>215</v>
      </c>
      <c r="G57" s="20">
        <v>170</v>
      </c>
      <c r="H57" s="43">
        <v>260</v>
      </c>
    </row>
    <row r="58" spans="2:8" x14ac:dyDescent="0.35">
      <c r="B58" s="50">
        <v>9781108277952</v>
      </c>
      <c r="C58" s="113" t="s">
        <v>1626</v>
      </c>
      <c r="D58" s="113" t="s">
        <v>1627</v>
      </c>
      <c r="E58" s="19">
        <v>140</v>
      </c>
      <c r="F58" s="18">
        <v>215</v>
      </c>
      <c r="G58" s="20">
        <v>170</v>
      </c>
      <c r="H58" s="43">
        <v>260</v>
      </c>
    </row>
    <row r="59" spans="2:8" x14ac:dyDescent="0.35">
      <c r="B59" s="50">
        <v>9781108354943</v>
      </c>
      <c r="C59" s="112" t="s">
        <v>1634</v>
      </c>
      <c r="D59" s="112" t="s">
        <v>1635</v>
      </c>
      <c r="E59" s="19">
        <v>140</v>
      </c>
      <c r="F59" s="18">
        <v>215</v>
      </c>
      <c r="G59" s="20">
        <v>170</v>
      </c>
      <c r="H59" s="43">
        <v>260</v>
      </c>
    </row>
    <row r="60" spans="2:8" x14ac:dyDescent="0.35">
      <c r="B60" s="50">
        <v>9781108566483</v>
      </c>
      <c r="C60" s="83" t="s">
        <v>1611</v>
      </c>
      <c r="D60" s="42" t="s">
        <v>1612</v>
      </c>
      <c r="E60" s="19">
        <v>140</v>
      </c>
      <c r="F60" s="18">
        <v>215</v>
      </c>
      <c r="G60" s="20">
        <v>170</v>
      </c>
      <c r="H60" s="43">
        <v>260</v>
      </c>
    </row>
    <row r="61" spans="2:8" x14ac:dyDescent="0.35">
      <c r="B61" s="50">
        <v>9781316460078</v>
      </c>
      <c r="C61" s="113" t="s">
        <v>1659</v>
      </c>
      <c r="D61" s="113" t="s">
        <v>1660</v>
      </c>
      <c r="E61" s="19">
        <v>140</v>
      </c>
      <c r="F61" s="18">
        <v>215</v>
      </c>
      <c r="G61" s="20">
        <v>170</v>
      </c>
      <c r="H61" s="43">
        <v>260</v>
      </c>
    </row>
    <row r="62" spans="2:8" x14ac:dyDescent="0.35">
      <c r="B62" s="95">
        <v>9781108645157</v>
      </c>
      <c r="C62" s="132" t="s">
        <v>1600</v>
      </c>
      <c r="D62" s="91" t="s">
        <v>1601</v>
      </c>
      <c r="E62" s="96">
        <v>140</v>
      </c>
      <c r="F62" s="97">
        <v>215</v>
      </c>
      <c r="G62" s="98">
        <v>170</v>
      </c>
      <c r="H62" s="103">
        <v>260</v>
      </c>
    </row>
    <row r="63" spans="2:8" x14ac:dyDescent="0.35">
      <c r="B63" s="110">
        <v>9781108865715</v>
      </c>
      <c r="C63" s="113" t="s">
        <v>1819</v>
      </c>
      <c r="D63" s="113" t="s">
        <v>1820</v>
      </c>
      <c r="E63" s="96">
        <v>140</v>
      </c>
      <c r="F63" s="97">
        <v>215</v>
      </c>
      <c r="G63" s="98">
        <v>170</v>
      </c>
      <c r="H63" s="103">
        <v>260</v>
      </c>
    </row>
    <row r="64" spans="2:8" x14ac:dyDescent="0.35">
      <c r="B64" s="110">
        <v>9781316663813</v>
      </c>
      <c r="C64" s="113" t="s">
        <v>1821</v>
      </c>
      <c r="D64" s="49" t="s">
        <v>1822</v>
      </c>
      <c r="E64" s="96">
        <v>140</v>
      </c>
      <c r="F64" s="97">
        <v>215</v>
      </c>
      <c r="G64" s="98">
        <v>170</v>
      </c>
      <c r="H64" s="103">
        <v>260</v>
      </c>
    </row>
    <row r="65" spans="2:8" x14ac:dyDescent="0.35">
      <c r="B65" s="110">
        <v>9781108698412</v>
      </c>
      <c r="C65" s="113" t="s">
        <v>1823</v>
      </c>
      <c r="D65" s="49" t="s">
        <v>1824</v>
      </c>
      <c r="E65" s="96">
        <v>140</v>
      </c>
      <c r="F65" s="97">
        <v>215</v>
      </c>
      <c r="G65" s="98">
        <v>170</v>
      </c>
      <c r="H65" s="103">
        <v>260</v>
      </c>
    </row>
    <row r="66" spans="2:8" x14ac:dyDescent="0.35">
      <c r="B66" s="110">
        <v>9781316875544</v>
      </c>
      <c r="C66" s="248" t="s">
        <v>1825</v>
      </c>
      <c r="D66" s="49" t="s">
        <v>1826</v>
      </c>
      <c r="E66" s="96">
        <v>140</v>
      </c>
      <c r="F66" s="97">
        <v>215</v>
      </c>
      <c r="G66" s="98">
        <v>170</v>
      </c>
      <c r="H66" s="103">
        <v>260</v>
      </c>
    </row>
    <row r="67" spans="2:8" x14ac:dyDescent="0.35">
      <c r="B67" s="102"/>
      <c r="C67" s="91"/>
      <c r="D67" s="91"/>
      <c r="E67" s="96">
        <f>SUM(Table23[GBP])</f>
        <v>7490</v>
      </c>
      <c r="F67" s="97">
        <f>SUM(Table23[USD])</f>
        <v>11540</v>
      </c>
      <c r="G67" s="98">
        <f>SUM(Table23[EUR])</f>
        <v>9110</v>
      </c>
      <c r="H67" s="103">
        <f>SUBTOTAL(109,Table23[AUD])</f>
        <v>13865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0"/>
  <sheetViews>
    <sheetView zoomScaleNormal="100" workbookViewId="0">
      <selection activeCell="B2" sqref="B2"/>
    </sheetView>
  </sheetViews>
  <sheetFormatPr defaultRowHeight="14.5" x14ac:dyDescent="0.35"/>
  <cols>
    <col min="2" max="2" width="18.7265625" bestFit="1" customWidth="1"/>
    <col min="3" max="3" width="65.1796875" customWidth="1"/>
    <col min="4" max="4" width="25" bestFit="1" customWidth="1"/>
    <col min="8" max="8" width="12.453125" bestFit="1" customWidth="1"/>
  </cols>
  <sheetData>
    <row r="2" spans="2:8" x14ac:dyDescent="0.35">
      <c r="B2" s="2" t="s">
        <v>1762</v>
      </c>
    </row>
    <row r="3" spans="2:8" s="1" customFormat="1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65">
        <v>9781139872034</v>
      </c>
      <c r="C6" s="26" t="s">
        <v>1746</v>
      </c>
      <c r="D6" s="26" t="s">
        <v>463</v>
      </c>
      <c r="E6" s="22">
        <v>90</v>
      </c>
      <c r="F6" s="23">
        <v>140</v>
      </c>
      <c r="G6" s="24">
        <v>110</v>
      </c>
      <c r="H6" s="25">
        <v>165</v>
      </c>
    </row>
    <row r="7" spans="2:8" x14ac:dyDescent="0.35">
      <c r="B7" s="65">
        <v>9780511489808</v>
      </c>
      <c r="C7" s="26" t="s">
        <v>561</v>
      </c>
      <c r="D7" s="26" t="s">
        <v>562</v>
      </c>
      <c r="E7" s="22">
        <v>90</v>
      </c>
      <c r="F7" s="23">
        <v>140</v>
      </c>
      <c r="G7" s="24">
        <v>110</v>
      </c>
      <c r="H7" s="25">
        <v>165</v>
      </c>
    </row>
    <row r="8" spans="2:8" x14ac:dyDescent="0.35">
      <c r="B8" s="65">
        <v>9780511978036</v>
      </c>
      <c r="C8" s="26" t="s">
        <v>548</v>
      </c>
      <c r="D8" s="26" t="s">
        <v>549</v>
      </c>
      <c r="E8" s="22">
        <v>90</v>
      </c>
      <c r="F8" s="23">
        <v>140</v>
      </c>
      <c r="G8" s="24">
        <v>110</v>
      </c>
      <c r="H8" s="25">
        <v>165</v>
      </c>
    </row>
    <row r="9" spans="2:8" x14ac:dyDescent="0.35">
      <c r="B9" s="65">
        <v>9780511994838</v>
      </c>
      <c r="C9" s="26" t="s">
        <v>540</v>
      </c>
      <c r="D9" s="26" t="s">
        <v>541</v>
      </c>
      <c r="E9" s="22">
        <v>90</v>
      </c>
      <c r="F9" s="23">
        <v>140</v>
      </c>
      <c r="G9" s="24">
        <v>110</v>
      </c>
      <c r="H9" s="25">
        <v>165</v>
      </c>
    </row>
    <row r="10" spans="2:8" x14ac:dyDescent="0.35">
      <c r="B10" s="65">
        <v>9781107415966</v>
      </c>
      <c r="C10" s="26" t="s">
        <v>516</v>
      </c>
      <c r="D10" s="26" t="s">
        <v>517</v>
      </c>
      <c r="E10" s="22">
        <v>90</v>
      </c>
      <c r="F10" s="23">
        <v>140</v>
      </c>
      <c r="G10" s="24">
        <v>110</v>
      </c>
      <c r="H10" s="25">
        <v>165</v>
      </c>
    </row>
    <row r="11" spans="2:8" x14ac:dyDescent="0.35">
      <c r="B11" s="65">
        <v>9781139924146</v>
      </c>
      <c r="C11" s="26" t="s">
        <v>505</v>
      </c>
      <c r="D11" s="26" t="s">
        <v>486</v>
      </c>
      <c r="E11" s="22">
        <v>90</v>
      </c>
      <c r="F11" s="23">
        <v>140</v>
      </c>
      <c r="G11" s="24">
        <v>110</v>
      </c>
      <c r="H11" s="25">
        <v>165</v>
      </c>
    </row>
    <row r="12" spans="2:8" x14ac:dyDescent="0.35">
      <c r="B12" s="65">
        <v>9781139548861</v>
      </c>
      <c r="C12" s="26" t="s">
        <v>502</v>
      </c>
      <c r="D12" s="26" t="s">
        <v>503</v>
      </c>
      <c r="E12" s="22">
        <v>90</v>
      </c>
      <c r="F12" s="23">
        <v>140</v>
      </c>
      <c r="G12" s="24">
        <v>110</v>
      </c>
      <c r="H12" s="25">
        <v>165</v>
      </c>
    </row>
    <row r="13" spans="2:8" x14ac:dyDescent="0.35">
      <c r="B13" s="65">
        <v>9781316584705</v>
      </c>
      <c r="C13" s="26" t="s">
        <v>472</v>
      </c>
      <c r="D13" s="26" t="s">
        <v>473</v>
      </c>
      <c r="E13" s="22">
        <v>140</v>
      </c>
      <c r="F13" s="23">
        <v>215</v>
      </c>
      <c r="G13" s="24">
        <v>170</v>
      </c>
      <c r="H13" s="25">
        <v>260</v>
      </c>
    </row>
    <row r="14" spans="2:8" x14ac:dyDescent="0.35">
      <c r="B14" s="65">
        <v>9781316832301</v>
      </c>
      <c r="C14" s="26" t="s">
        <v>481</v>
      </c>
      <c r="D14" s="26" t="s">
        <v>482</v>
      </c>
      <c r="E14" s="22">
        <v>140</v>
      </c>
      <c r="F14" s="23">
        <v>215</v>
      </c>
      <c r="G14" s="24">
        <v>170</v>
      </c>
      <c r="H14" s="25">
        <v>260</v>
      </c>
    </row>
    <row r="15" spans="2:8" x14ac:dyDescent="0.35">
      <c r="B15" s="65">
        <v>9780511777530</v>
      </c>
      <c r="C15" s="26" t="s">
        <v>550</v>
      </c>
      <c r="D15" s="26" t="s">
        <v>551</v>
      </c>
      <c r="E15" s="22">
        <v>140</v>
      </c>
      <c r="F15" s="23">
        <v>215</v>
      </c>
      <c r="G15" s="24">
        <v>170</v>
      </c>
      <c r="H15" s="25">
        <v>260</v>
      </c>
    </row>
    <row r="16" spans="2:8" x14ac:dyDescent="0.35">
      <c r="B16" s="65">
        <v>9781139583923</v>
      </c>
      <c r="C16" s="26" t="s">
        <v>495</v>
      </c>
      <c r="D16" s="26" t="s">
        <v>496</v>
      </c>
      <c r="E16" s="22">
        <v>140</v>
      </c>
      <c r="F16" s="23">
        <v>215</v>
      </c>
      <c r="G16" s="24">
        <v>170</v>
      </c>
      <c r="H16" s="25">
        <v>260</v>
      </c>
    </row>
    <row r="17" spans="2:8" x14ac:dyDescent="0.35">
      <c r="B17" s="65">
        <v>9780511844577</v>
      </c>
      <c r="C17" s="26" t="s">
        <v>536</v>
      </c>
      <c r="D17" s="26" t="s">
        <v>537</v>
      </c>
      <c r="E17" s="22">
        <v>140</v>
      </c>
      <c r="F17" s="23">
        <v>215</v>
      </c>
      <c r="G17" s="24">
        <v>170</v>
      </c>
      <c r="H17" s="25">
        <v>260</v>
      </c>
    </row>
    <row r="18" spans="2:8" x14ac:dyDescent="0.35">
      <c r="B18" s="65">
        <v>9781316597873</v>
      </c>
      <c r="C18" s="26" t="s">
        <v>493</v>
      </c>
      <c r="D18" s="26" t="s">
        <v>494</v>
      </c>
      <c r="E18" s="22">
        <v>140</v>
      </c>
      <c r="F18" s="23">
        <v>215</v>
      </c>
      <c r="G18" s="24">
        <v>170</v>
      </c>
      <c r="H18" s="25">
        <v>260</v>
      </c>
    </row>
    <row r="19" spans="2:8" x14ac:dyDescent="0.35">
      <c r="B19" s="65">
        <v>9781139032803</v>
      </c>
      <c r="C19" s="26" t="s">
        <v>526</v>
      </c>
      <c r="D19" s="26" t="s">
        <v>527</v>
      </c>
      <c r="E19" s="22">
        <v>140</v>
      </c>
      <c r="F19" s="23">
        <v>215</v>
      </c>
      <c r="G19" s="24">
        <v>170</v>
      </c>
      <c r="H19" s="25">
        <v>260</v>
      </c>
    </row>
    <row r="20" spans="2:8" x14ac:dyDescent="0.35">
      <c r="B20" s="65">
        <v>9781139087698</v>
      </c>
      <c r="C20" s="26" t="s">
        <v>520</v>
      </c>
      <c r="D20" s="26" t="s">
        <v>521</v>
      </c>
      <c r="E20" s="22">
        <v>140</v>
      </c>
      <c r="F20" s="23">
        <v>215</v>
      </c>
      <c r="G20" s="24">
        <v>170</v>
      </c>
      <c r="H20" s="25">
        <v>260</v>
      </c>
    </row>
    <row r="21" spans="2:8" x14ac:dyDescent="0.35">
      <c r="B21" s="65">
        <v>9780511803161</v>
      </c>
      <c r="C21" s="42" t="s">
        <v>650</v>
      </c>
      <c r="D21" s="26" t="s">
        <v>556</v>
      </c>
      <c r="E21" s="22">
        <v>140</v>
      </c>
      <c r="F21" s="23">
        <v>215</v>
      </c>
      <c r="G21" s="24">
        <v>170</v>
      </c>
      <c r="H21" s="25">
        <v>260</v>
      </c>
    </row>
    <row r="22" spans="2:8" x14ac:dyDescent="0.35">
      <c r="B22" s="65">
        <v>9780511984747</v>
      </c>
      <c r="C22" s="26" t="s">
        <v>546</v>
      </c>
      <c r="D22" s="26" t="s">
        <v>547</v>
      </c>
      <c r="E22" s="22">
        <v>140</v>
      </c>
      <c r="F22" s="23">
        <v>215</v>
      </c>
      <c r="G22" s="24">
        <v>170</v>
      </c>
      <c r="H22" s="25">
        <v>260</v>
      </c>
    </row>
    <row r="23" spans="2:8" x14ac:dyDescent="0.35">
      <c r="B23" s="65">
        <v>9781139019682</v>
      </c>
      <c r="C23" s="26" t="s">
        <v>534</v>
      </c>
      <c r="D23" s="26" t="s">
        <v>535</v>
      </c>
      <c r="E23" s="22">
        <v>140</v>
      </c>
      <c r="F23" s="23">
        <v>215</v>
      </c>
      <c r="G23" s="24">
        <v>170</v>
      </c>
      <c r="H23" s="25">
        <v>260</v>
      </c>
    </row>
    <row r="24" spans="2:8" x14ac:dyDescent="0.35">
      <c r="B24" s="65">
        <v>9781139872041</v>
      </c>
      <c r="C24" s="26" t="s">
        <v>485</v>
      </c>
      <c r="D24" s="26" t="s">
        <v>486</v>
      </c>
      <c r="E24" s="22">
        <v>140</v>
      </c>
      <c r="F24" s="23">
        <v>215</v>
      </c>
      <c r="G24" s="24">
        <v>170</v>
      </c>
      <c r="H24" s="25">
        <v>260</v>
      </c>
    </row>
    <row r="25" spans="2:8" x14ac:dyDescent="0.35">
      <c r="B25" s="65">
        <v>9781316422724</v>
      </c>
      <c r="C25" s="26" t="s">
        <v>466</v>
      </c>
      <c r="D25" s="26" t="s">
        <v>467</v>
      </c>
      <c r="E25" s="22">
        <v>140</v>
      </c>
      <c r="F25" s="23">
        <v>215</v>
      </c>
      <c r="G25" s="24">
        <v>170</v>
      </c>
      <c r="H25" s="25">
        <v>260</v>
      </c>
    </row>
    <row r="26" spans="2:8" x14ac:dyDescent="0.35">
      <c r="B26" s="65">
        <v>9781316151204</v>
      </c>
      <c r="C26" s="26" t="s">
        <v>479</v>
      </c>
      <c r="D26" s="26" t="s">
        <v>480</v>
      </c>
      <c r="E26" s="22">
        <v>140</v>
      </c>
      <c r="F26" s="23">
        <v>215</v>
      </c>
      <c r="G26" s="24">
        <v>170</v>
      </c>
      <c r="H26" s="25">
        <v>260</v>
      </c>
    </row>
    <row r="27" spans="2:8" x14ac:dyDescent="0.35">
      <c r="B27" s="65">
        <v>9781316882641</v>
      </c>
      <c r="C27" s="26" t="s">
        <v>470</v>
      </c>
      <c r="D27" s="26" t="s">
        <v>471</v>
      </c>
      <c r="E27" s="22">
        <v>140</v>
      </c>
      <c r="F27" s="23">
        <v>215</v>
      </c>
      <c r="G27" s="24">
        <v>170</v>
      </c>
      <c r="H27" s="25">
        <v>260</v>
      </c>
    </row>
    <row r="28" spans="2:8" x14ac:dyDescent="0.35">
      <c r="B28" s="65">
        <v>9780511975837</v>
      </c>
      <c r="C28" s="26" t="s">
        <v>544</v>
      </c>
      <c r="D28" s="26" t="s">
        <v>545</v>
      </c>
      <c r="E28" s="22">
        <v>140</v>
      </c>
      <c r="F28" s="23">
        <v>215</v>
      </c>
      <c r="G28" s="24">
        <v>170</v>
      </c>
      <c r="H28" s="25">
        <v>260</v>
      </c>
    </row>
    <row r="29" spans="2:8" x14ac:dyDescent="0.35">
      <c r="B29" s="65">
        <v>9781316340554</v>
      </c>
      <c r="C29" s="26" t="s">
        <v>500</v>
      </c>
      <c r="D29" s="26" t="s">
        <v>501</v>
      </c>
      <c r="E29" s="22">
        <v>140</v>
      </c>
      <c r="F29" s="23">
        <v>215</v>
      </c>
      <c r="G29" s="24">
        <v>170</v>
      </c>
      <c r="H29" s="25">
        <v>260</v>
      </c>
    </row>
    <row r="30" spans="2:8" x14ac:dyDescent="0.35">
      <c r="B30" s="65">
        <v>9781107446984</v>
      </c>
      <c r="C30" s="26" t="s">
        <v>497</v>
      </c>
      <c r="D30" s="26" t="s">
        <v>498</v>
      </c>
      <c r="E30" s="22">
        <v>140</v>
      </c>
      <c r="F30" s="23">
        <v>215</v>
      </c>
      <c r="G30" s="24">
        <v>170</v>
      </c>
      <c r="H30" s="25">
        <v>260</v>
      </c>
    </row>
    <row r="31" spans="2:8" x14ac:dyDescent="0.35">
      <c r="B31" s="65">
        <v>9781139051699</v>
      </c>
      <c r="C31" s="42" t="s">
        <v>589</v>
      </c>
      <c r="D31" s="26" t="s">
        <v>478</v>
      </c>
      <c r="E31" s="22">
        <v>140</v>
      </c>
      <c r="F31" s="23">
        <v>215</v>
      </c>
      <c r="G31" s="24">
        <v>170</v>
      </c>
      <c r="H31" s="25">
        <v>260</v>
      </c>
    </row>
    <row r="32" spans="2:8" x14ac:dyDescent="0.35">
      <c r="B32" s="65" t="s">
        <v>491</v>
      </c>
      <c r="C32" s="26" t="s">
        <v>492</v>
      </c>
      <c r="D32" s="26" t="s">
        <v>490</v>
      </c>
      <c r="E32" s="22">
        <v>140</v>
      </c>
      <c r="F32" s="23">
        <v>215</v>
      </c>
      <c r="G32" s="24">
        <v>170</v>
      </c>
      <c r="H32" s="25">
        <v>260</v>
      </c>
    </row>
    <row r="33" spans="2:8" x14ac:dyDescent="0.35">
      <c r="B33" s="65">
        <v>9781316388464</v>
      </c>
      <c r="C33" s="26" t="s">
        <v>489</v>
      </c>
      <c r="D33" s="26" t="s">
        <v>490</v>
      </c>
      <c r="E33" s="22">
        <v>140</v>
      </c>
      <c r="F33" s="23">
        <v>215</v>
      </c>
      <c r="G33" s="24">
        <v>170</v>
      </c>
      <c r="H33" s="25">
        <v>260</v>
      </c>
    </row>
    <row r="34" spans="2:8" x14ac:dyDescent="0.35">
      <c r="B34" s="65">
        <v>9781139342124</v>
      </c>
      <c r="C34" s="12" t="s">
        <v>518</v>
      </c>
      <c r="D34" s="26" t="s">
        <v>519</v>
      </c>
      <c r="E34" s="22">
        <v>140</v>
      </c>
      <c r="F34" s="23">
        <v>215</v>
      </c>
      <c r="G34" s="24">
        <v>170</v>
      </c>
      <c r="H34" s="25">
        <v>260</v>
      </c>
    </row>
    <row r="35" spans="2:8" x14ac:dyDescent="0.35">
      <c r="B35" s="65">
        <v>9781139032339</v>
      </c>
      <c r="C35" s="26" t="s">
        <v>530</v>
      </c>
      <c r="D35" s="26" t="s">
        <v>531</v>
      </c>
      <c r="E35" s="22">
        <v>140</v>
      </c>
      <c r="F35" s="23">
        <v>215</v>
      </c>
      <c r="G35" s="24">
        <v>170</v>
      </c>
      <c r="H35" s="25">
        <v>260</v>
      </c>
    </row>
    <row r="36" spans="2:8" x14ac:dyDescent="0.35">
      <c r="B36" s="65">
        <v>9781108552011</v>
      </c>
      <c r="C36" s="26" t="s">
        <v>461</v>
      </c>
      <c r="D36" s="26" t="s">
        <v>462</v>
      </c>
      <c r="E36" s="22">
        <v>140</v>
      </c>
      <c r="F36" s="23">
        <v>215</v>
      </c>
      <c r="G36" s="24">
        <v>170</v>
      </c>
      <c r="H36" s="25">
        <v>260</v>
      </c>
    </row>
    <row r="37" spans="2:8" x14ac:dyDescent="0.35">
      <c r="B37" s="65">
        <v>9781139381284</v>
      </c>
      <c r="C37" s="26" t="s">
        <v>522</v>
      </c>
      <c r="D37" s="26" t="s">
        <v>523</v>
      </c>
      <c r="E37" s="22">
        <v>140</v>
      </c>
      <c r="F37" s="23">
        <v>215</v>
      </c>
      <c r="G37" s="24">
        <v>170</v>
      </c>
      <c r="H37" s="25">
        <v>260</v>
      </c>
    </row>
    <row r="38" spans="2:8" x14ac:dyDescent="0.35">
      <c r="B38" s="65">
        <v>9781139128926</v>
      </c>
      <c r="C38" s="26" t="s">
        <v>524</v>
      </c>
      <c r="D38" s="26" t="s">
        <v>525</v>
      </c>
      <c r="E38" s="22">
        <v>140</v>
      </c>
      <c r="F38" s="23">
        <v>215</v>
      </c>
      <c r="G38" s="24">
        <v>170</v>
      </c>
      <c r="H38" s="25">
        <v>260</v>
      </c>
    </row>
    <row r="39" spans="2:8" x14ac:dyDescent="0.35">
      <c r="B39" s="65">
        <v>9780511811357</v>
      </c>
      <c r="C39" s="26" t="s">
        <v>557</v>
      </c>
      <c r="D39" s="26" t="s">
        <v>558</v>
      </c>
      <c r="E39" s="22">
        <v>140</v>
      </c>
      <c r="F39" s="23">
        <v>215</v>
      </c>
      <c r="G39" s="24">
        <v>170</v>
      </c>
      <c r="H39" s="25">
        <v>260</v>
      </c>
    </row>
    <row r="40" spans="2:8" x14ac:dyDescent="0.35">
      <c r="B40" s="192">
        <v>9780511811654</v>
      </c>
      <c r="C40" s="193" t="s">
        <v>559</v>
      </c>
      <c r="D40" s="26" t="s">
        <v>560</v>
      </c>
      <c r="E40" s="22">
        <v>140</v>
      </c>
      <c r="F40" s="23">
        <v>215</v>
      </c>
      <c r="G40" s="24">
        <v>170</v>
      </c>
      <c r="H40" s="25">
        <v>260</v>
      </c>
    </row>
    <row r="41" spans="2:8" x14ac:dyDescent="0.35">
      <c r="B41" s="65">
        <v>9781139108188</v>
      </c>
      <c r="C41" s="26" t="s">
        <v>512</v>
      </c>
      <c r="D41" s="26" t="s">
        <v>513</v>
      </c>
      <c r="E41" s="22">
        <v>140</v>
      </c>
      <c r="F41" s="23">
        <v>215</v>
      </c>
      <c r="G41" s="24">
        <v>170</v>
      </c>
      <c r="H41" s="25">
        <v>260</v>
      </c>
    </row>
    <row r="42" spans="2:8" x14ac:dyDescent="0.35">
      <c r="B42" s="65">
        <v>9781139523899</v>
      </c>
      <c r="C42" s="26" t="s">
        <v>532</v>
      </c>
      <c r="D42" s="26" t="s">
        <v>533</v>
      </c>
      <c r="E42" s="22">
        <v>140</v>
      </c>
      <c r="F42" s="23">
        <v>215</v>
      </c>
      <c r="G42" s="24">
        <v>170</v>
      </c>
      <c r="H42" s="25">
        <v>260</v>
      </c>
    </row>
    <row r="43" spans="2:8" x14ac:dyDescent="0.35">
      <c r="B43" s="65">
        <v>9780511751691</v>
      </c>
      <c r="C43" s="26" t="s">
        <v>508</v>
      </c>
      <c r="D43" s="26" t="s">
        <v>509</v>
      </c>
      <c r="E43" s="22">
        <v>140</v>
      </c>
      <c r="F43" s="23">
        <v>215</v>
      </c>
      <c r="G43" s="24">
        <v>170</v>
      </c>
      <c r="H43" s="25">
        <v>260</v>
      </c>
    </row>
    <row r="44" spans="2:8" x14ac:dyDescent="0.35">
      <c r="B44" s="65">
        <v>9781108120241</v>
      </c>
      <c r="C44" s="12" t="s">
        <v>362</v>
      </c>
      <c r="D44" s="26" t="s">
        <v>314</v>
      </c>
      <c r="E44" s="22">
        <v>140</v>
      </c>
      <c r="F44" s="23">
        <v>215</v>
      </c>
      <c r="G44" s="24">
        <v>170</v>
      </c>
      <c r="H44" s="25">
        <v>260</v>
      </c>
    </row>
    <row r="45" spans="2:8" x14ac:dyDescent="0.35">
      <c r="B45" s="65">
        <v>9781139924153</v>
      </c>
      <c r="C45" s="26" t="s">
        <v>504</v>
      </c>
      <c r="D45" s="26" t="s">
        <v>486</v>
      </c>
      <c r="E45" s="22">
        <v>140</v>
      </c>
      <c r="F45" s="23">
        <v>215</v>
      </c>
      <c r="G45" s="24">
        <v>170</v>
      </c>
      <c r="H45" s="25">
        <v>260</v>
      </c>
    </row>
    <row r="46" spans="2:8" x14ac:dyDescent="0.35">
      <c r="B46" s="65">
        <v>9780511712173</v>
      </c>
      <c r="C46" s="26" t="s">
        <v>552</v>
      </c>
      <c r="D46" s="26" t="s">
        <v>553</v>
      </c>
      <c r="E46" s="22">
        <v>140</v>
      </c>
      <c r="F46" s="23">
        <v>215</v>
      </c>
      <c r="G46" s="24">
        <v>170</v>
      </c>
      <c r="H46" s="25">
        <v>260</v>
      </c>
    </row>
    <row r="47" spans="2:8" x14ac:dyDescent="0.35">
      <c r="B47" s="65">
        <v>9781139872027</v>
      </c>
      <c r="C47" s="26" t="s">
        <v>499</v>
      </c>
      <c r="D47" s="26" t="s">
        <v>486</v>
      </c>
      <c r="E47" s="22">
        <v>140</v>
      </c>
      <c r="F47" s="23">
        <v>215</v>
      </c>
      <c r="G47" s="24">
        <v>170</v>
      </c>
      <c r="H47" s="25">
        <v>260</v>
      </c>
    </row>
    <row r="48" spans="2:8" x14ac:dyDescent="0.35">
      <c r="B48" s="65">
        <v>9781316422823</v>
      </c>
      <c r="C48" s="26" t="s">
        <v>464</v>
      </c>
      <c r="D48" s="26" t="s">
        <v>465</v>
      </c>
      <c r="E48" s="22">
        <v>140</v>
      </c>
      <c r="F48" s="23">
        <v>215</v>
      </c>
      <c r="G48" s="24">
        <v>170</v>
      </c>
      <c r="H48" s="25">
        <v>260</v>
      </c>
    </row>
    <row r="49" spans="2:8" x14ac:dyDescent="0.35">
      <c r="B49" s="65">
        <v>9781316676202</v>
      </c>
      <c r="C49" s="26" t="s">
        <v>476</v>
      </c>
      <c r="D49" s="26" t="s">
        <v>477</v>
      </c>
      <c r="E49" s="22">
        <v>140</v>
      </c>
      <c r="F49" s="23">
        <v>215</v>
      </c>
      <c r="G49" s="24">
        <v>170</v>
      </c>
      <c r="H49" s="25">
        <v>260</v>
      </c>
    </row>
    <row r="50" spans="2:8" x14ac:dyDescent="0.35">
      <c r="B50" s="65">
        <v>9781316671528</v>
      </c>
      <c r="C50" s="26" t="s">
        <v>474</v>
      </c>
      <c r="D50" s="26" t="s">
        <v>475</v>
      </c>
      <c r="E50" s="22">
        <v>140</v>
      </c>
      <c r="F50" s="23">
        <v>215</v>
      </c>
      <c r="G50" s="24">
        <v>170</v>
      </c>
      <c r="H50" s="25">
        <v>260</v>
      </c>
    </row>
    <row r="51" spans="2:8" x14ac:dyDescent="0.35">
      <c r="B51" s="65">
        <v>9781139046855</v>
      </c>
      <c r="C51" s="26" t="s">
        <v>510</v>
      </c>
      <c r="D51" s="26" t="s">
        <v>511</v>
      </c>
      <c r="E51" s="22">
        <v>140</v>
      </c>
      <c r="F51" s="23">
        <v>215</v>
      </c>
      <c r="G51" s="24">
        <v>170</v>
      </c>
      <c r="H51" s="25">
        <v>260</v>
      </c>
    </row>
    <row r="52" spans="2:8" x14ac:dyDescent="0.35">
      <c r="B52" s="65">
        <v>9781316594179</v>
      </c>
      <c r="C52" s="26" t="s">
        <v>483</v>
      </c>
      <c r="D52" s="26" t="s">
        <v>484</v>
      </c>
      <c r="E52" s="22">
        <v>140</v>
      </c>
      <c r="F52" s="23">
        <v>215</v>
      </c>
      <c r="G52" s="24">
        <v>170</v>
      </c>
      <c r="H52" s="25">
        <v>260</v>
      </c>
    </row>
    <row r="53" spans="2:8" x14ac:dyDescent="0.35">
      <c r="B53" s="65">
        <v>9780511819346</v>
      </c>
      <c r="C53" s="26" t="s">
        <v>554</v>
      </c>
      <c r="D53" s="26" t="s">
        <v>555</v>
      </c>
      <c r="E53" s="22">
        <v>140</v>
      </c>
      <c r="F53" s="23">
        <v>215</v>
      </c>
      <c r="G53" s="24">
        <v>170</v>
      </c>
      <c r="H53" s="25">
        <v>260</v>
      </c>
    </row>
    <row r="54" spans="2:8" x14ac:dyDescent="0.35">
      <c r="B54" s="65">
        <v>9781107297234</v>
      </c>
      <c r="C54" s="26" t="s">
        <v>487</v>
      </c>
      <c r="D54" s="26" t="s">
        <v>488</v>
      </c>
      <c r="E54" s="22">
        <v>140</v>
      </c>
      <c r="F54" s="23">
        <v>215</v>
      </c>
      <c r="G54" s="24">
        <v>170</v>
      </c>
      <c r="H54" s="25">
        <v>260</v>
      </c>
    </row>
    <row r="55" spans="2:8" x14ac:dyDescent="0.35">
      <c r="B55" s="65">
        <v>9781107298019</v>
      </c>
      <c r="C55" s="26" t="s">
        <v>514</v>
      </c>
      <c r="D55" s="26" t="s">
        <v>515</v>
      </c>
      <c r="E55" s="22">
        <v>140</v>
      </c>
      <c r="F55" s="23">
        <v>215</v>
      </c>
      <c r="G55" s="24">
        <v>170</v>
      </c>
      <c r="H55" s="25">
        <v>260</v>
      </c>
    </row>
    <row r="56" spans="2:8" x14ac:dyDescent="0.35">
      <c r="B56" s="65">
        <v>9781107110649</v>
      </c>
      <c r="C56" s="26" t="s">
        <v>506</v>
      </c>
      <c r="D56" s="26" t="s">
        <v>507</v>
      </c>
      <c r="E56" s="22">
        <v>140</v>
      </c>
      <c r="F56" s="23">
        <v>215</v>
      </c>
      <c r="G56" s="24">
        <v>170</v>
      </c>
      <c r="H56" s="25">
        <v>260</v>
      </c>
    </row>
    <row r="57" spans="2:8" x14ac:dyDescent="0.35">
      <c r="B57" s="207">
        <v>9781108597234</v>
      </c>
      <c r="C57" s="208" t="s">
        <v>1800</v>
      </c>
      <c r="D57" s="208" t="s">
        <v>1799</v>
      </c>
      <c r="E57" s="22">
        <v>140</v>
      </c>
      <c r="F57" s="23">
        <v>215</v>
      </c>
      <c r="G57" s="24">
        <v>170</v>
      </c>
      <c r="H57" s="25">
        <v>260</v>
      </c>
    </row>
    <row r="58" spans="2:8" x14ac:dyDescent="0.35">
      <c r="B58" s="205">
        <v>9781316761380</v>
      </c>
      <c r="C58" s="212" t="s">
        <v>1556</v>
      </c>
      <c r="D58" s="212" t="s">
        <v>1557</v>
      </c>
      <c r="E58" s="213">
        <v>140</v>
      </c>
      <c r="F58" s="209">
        <v>215</v>
      </c>
      <c r="G58" s="210">
        <v>170</v>
      </c>
      <c r="H58" s="211">
        <v>260</v>
      </c>
    </row>
    <row r="59" spans="2:8" x14ac:dyDescent="0.35">
      <c r="B59" s="249"/>
      <c r="C59" s="250"/>
      <c r="D59" s="250"/>
      <c r="E59" s="251">
        <f>SUBTOTAL(109,Table4[GBP])</f>
        <v>7070</v>
      </c>
      <c r="F59" s="252">
        <f>SUBTOTAL(109,Table4[USD])</f>
        <v>10870</v>
      </c>
      <c r="G59" s="253">
        <f>SUBTOTAL(109,Table4[EUR])</f>
        <v>8590</v>
      </c>
      <c r="H59" s="254">
        <f>SUBTOTAL(109,Table4[AUD])</f>
        <v>13115</v>
      </c>
    </row>
    <row r="60" spans="2:8" x14ac:dyDescent="0.35">
      <c r="B60" s="4"/>
      <c r="C60" s="4"/>
      <c r="D60" s="4"/>
      <c r="E60" s="4"/>
      <c r="F60" s="4"/>
      <c r="G60" s="4"/>
      <c r="H60" s="4"/>
    </row>
  </sheetData>
  <conditionalFormatting sqref="B40">
    <cfRule type="duplicateValues" dxfId="382" priority="289"/>
  </conditionalFormatting>
  <hyperlinks>
    <hyperlink ref="B3" location="'All collections'!A1" display="Return to main page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7"/>
  <sheetViews>
    <sheetView workbookViewId="0">
      <selection activeCell="B2" sqref="B2"/>
    </sheetView>
  </sheetViews>
  <sheetFormatPr defaultRowHeight="14.5" x14ac:dyDescent="0.35"/>
  <cols>
    <col min="2" max="2" width="14.1796875" bestFit="1" customWidth="1"/>
    <col min="3" max="3" width="75.7265625" bestFit="1" customWidth="1"/>
    <col min="4" max="4" width="24.453125" bestFit="1" customWidth="1"/>
    <col min="7" max="7" width="11.6328125" customWidth="1"/>
    <col min="8" max="8" width="12.453125" bestFit="1" customWidth="1"/>
  </cols>
  <sheetData>
    <row r="2" spans="2:8" x14ac:dyDescent="0.35">
      <c r="B2" s="2" t="s">
        <v>1779</v>
      </c>
      <c r="C2" s="1"/>
    </row>
    <row r="3" spans="2:8" x14ac:dyDescent="0.35">
      <c r="B3" s="152" t="s">
        <v>1748</v>
      </c>
      <c r="C3" s="1"/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65">
        <v>9781316286159</v>
      </c>
      <c r="C6" s="12" t="s">
        <v>385</v>
      </c>
      <c r="D6" s="12" t="s">
        <v>386</v>
      </c>
      <c r="E6" s="19">
        <v>140</v>
      </c>
      <c r="F6" s="18">
        <v>215</v>
      </c>
      <c r="G6" s="20">
        <v>170</v>
      </c>
      <c r="H6" s="43">
        <v>260</v>
      </c>
    </row>
    <row r="7" spans="2:8" x14ac:dyDescent="0.35">
      <c r="B7" s="65">
        <v>9781139013543</v>
      </c>
      <c r="C7" s="12" t="s">
        <v>391</v>
      </c>
      <c r="D7" s="12" t="s">
        <v>392</v>
      </c>
      <c r="E7" s="19">
        <v>140</v>
      </c>
      <c r="F7" s="18">
        <v>215</v>
      </c>
      <c r="G7" s="20">
        <v>170</v>
      </c>
      <c r="H7" s="43">
        <v>260</v>
      </c>
    </row>
    <row r="8" spans="2:8" x14ac:dyDescent="0.35">
      <c r="B8" s="215">
        <v>9781316543818</v>
      </c>
      <c r="C8" s="17" t="s">
        <v>1795</v>
      </c>
      <c r="D8" s="17" t="s">
        <v>1796</v>
      </c>
      <c r="E8" s="19">
        <v>140</v>
      </c>
      <c r="F8" s="18">
        <v>215</v>
      </c>
      <c r="G8" s="20">
        <v>170</v>
      </c>
      <c r="H8" s="43">
        <v>260</v>
      </c>
    </row>
    <row r="9" spans="2:8" x14ac:dyDescent="0.35">
      <c r="B9" s="65">
        <v>9781316273203</v>
      </c>
      <c r="C9" s="49" t="s">
        <v>324</v>
      </c>
      <c r="D9" s="133" t="s">
        <v>325</v>
      </c>
      <c r="E9" s="19">
        <v>90</v>
      </c>
      <c r="F9" s="18">
        <v>140</v>
      </c>
      <c r="G9" s="20">
        <v>110</v>
      </c>
      <c r="H9" s="43">
        <v>165</v>
      </c>
    </row>
    <row r="10" spans="2:8" x14ac:dyDescent="0.35">
      <c r="B10" s="65">
        <v>9780511778643</v>
      </c>
      <c r="C10" s="12" t="s">
        <v>429</v>
      </c>
      <c r="D10" s="12" t="s">
        <v>430</v>
      </c>
      <c r="E10" s="19">
        <v>140</v>
      </c>
      <c r="F10" s="18">
        <v>215</v>
      </c>
      <c r="G10" s="20">
        <v>170</v>
      </c>
      <c r="H10" s="43">
        <v>260</v>
      </c>
    </row>
    <row r="11" spans="2:8" x14ac:dyDescent="0.35">
      <c r="B11" s="65">
        <v>9781139342834</v>
      </c>
      <c r="C11" s="12" t="s">
        <v>408</v>
      </c>
      <c r="D11" s="12" t="s">
        <v>336</v>
      </c>
      <c r="E11" s="19">
        <v>140</v>
      </c>
      <c r="F11" s="18">
        <v>215</v>
      </c>
      <c r="G11" s="20">
        <v>170</v>
      </c>
      <c r="H11" s="43">
        <v>260</v>
      </c>
    </row>
    <row r="12" spans="2:8" x14ac:dyDescent="0.35">
      <c r="B12" s="65">
        <v>9781108635660</v>
      </c>
      <c r="C12" s="104" t="s">
        <v>335</v>
      </c>
      <c r="D12" s="104" t="s">
        <v>336</v>
      </c>
      <c r="E12" s="19">
        <v>140</v>
      </c>
      <c r="F12" s="18">
        <v>215</v>
      </c>
      <c r="G12" s="20">
        <v>170</v>
      </c>
      <c r="H12" s="43">
        <v>260</v>
      </c>
    </row>
    <row r="13" spans="2:8" x14ac:dyDescent="0.35">
      <c r="B13" s="65">
        <v>9780511894664</v>
      </c>
      <c r="C13" s="49" t="s">
        <v>400</v>
      </c>
      <c r="D13" s="133" t="s">
        <v>401</v>
      </c>
      <c r="E13" s="19">
        <v>140</v>
      </c>
      <c r="F13" s="18">
        <v>215</v>
      </c>
      <c r="G13" s="20">
        <v>170</v>
      </c>
      <c r="H13" s="43">
        <v>260</v>
      </c>
    </row>
    <row r="14" spans="2:8" x14ac:dyDescent="0.35">
      <c r="B14" s="65">
        <v>9781139087759</v>
      </c>
      <c r="C14" s="49" t="s">
        <v>398</v>
      </c>
      <c r="D14" s="133" t="s">
        <v>399</v>
      </c>
      <c r="E14" s="19">
        <v>140</v>
      </c>
      <c r="F14" s="18">
        <v>215</v>
      </c>
      <c r="G14" s="20">
        <v>170</v>
      </c>
      <c r="H14" s="43">
        <v>260</v>
      </c>
    </row>
    <row r="15" spans="2:8" x14ac:dyDescent="0.35">
      <c r="B15" s="65">
        <v>9781316459515</v>
      </c>
      <c r="C15" s="12" t="s">
        <v>365</v>
      </c>
      <c r="D15" s="12" t="s">
        <v>366</v>
      </c>
      <c r="E15" s="19">
        <v>140</v>
      </c>
      <c r="F15" s="18">
        <v>215</v>
      </c>
      <c r="G15" s="20">
        <v>170</v>
      </c>
      <c r="H15" s="43">
        <v>260</v>
      </c>
    </row>
    <row r="16" spans="2:8" x14ac:dyDescent="0.35">
      <c r="B16" s="65">
        <v>9780511609794</v>
      </c>
      <c r="C16" s="12" t="s">
        <v>440</v>
      </c>
      <c r="D16" s="12" t="s">
        <v>441</v>
      </c>
      <c r="E16" s="19">
        <v>140</v>
      </c>
      <c r="F16" s="18">
        <v>215</v>
      </c>
      <c r="G16" s="20">
        <v>170</v>
      </c>
      <c r="H16" s="43">
        <v>260</v>
      </c>
    </row>
    <row r="17" spans="2:8" x14ac:dyDescent="0.35">
      <c r="B17" s="65">
        <v>9781139094757</v>
      </c>
      <c r="C17" s="84" t="s">
        <v>404</v>
      </c>
      <c r="D17" s="84" t="s">
        <v>405</v>
      </c>
      <c r="E17" s="19">
        <v>140</v>
      </c>
      <c r="F17" s="18">
        <v>215</v>
      </c>
      <c r="G17" s="20">
        <v>170</v>
      </c>
      <c r="H17" s="43">
        <v>260</v>
      </c>
    </row>
    <row r="18" spans="2:8" x14ac:dyDescent="0.35">
      <c r="B18" s="65">
        <v>9781139025751</v>
      </c>
      <c r="C18" s="42" t="s">
        <v>623</v>
      </c>
      <c r="D18" s="84" t="s">
        <v>390</v>
      </c>
      <c r="E18" s="19">
        <v>140</v>
      </c>
      <c r="F18" s="18">
        <v>215</v>
      </c>
      <c r="G18" s="20">
        <v>170</v>
      </c>
      <c r="H18" s="43">
        <v>260</v>
      </c>
    </row>
    <row r="19" spans="2:8" x14ac:dyDescent="0.35">
      <c r="B19" s="65">
        <v>9781107295094</v>
      </c>
      <c r="C19" s="49" t="s">
        <v>354</v>
      </c>
      <c r="D19" s="133" t="s">
        <v>355</v>
      </c>
      <c r="E19" s="19">
        <v>140</v>
      </c>
      <c r="F19" s="18">
        <v>215</v>
      </c>
      <c r="G19" s="20">
        <v>170</v>
      </c>
      <c r="H19" s="43">
        <v>260</v>
      </c>
    </row>
    <row r="20" spans="2:8" x14ac:dyDescent="0.35">
      <c r="B20" s="65">
        <v>9781316156100</v>
      </c>
      <c r="C20" s="12" t="s">
        <v>356</v>
      </c>
      <c r="D20" s="12" t="s">
        <v>357</v>
      </c>
      <c r="E20" s="19">
        <v>140</v>
      </c>
      <c r="F20" s="18">
        <v>215</v>
      </c>
      <c r="G20" s="20">
        <v>170</v>
      </c>
      <c r="H20" s="43">
        <v>260</v>
      </c>
    </row>
    <row r="21" spans="2:8" x14ac:dyDescent="0.35">
      <c r="B21" s="65">
        <v>9781316156605</v>
      </c>
      <c r="C21" s="49" t="s">
        <v>326</v>
      </c>
      <c r="D21" s="133" t="s">
        <v>327</v>
      </c>
      <c r="E21" s="19">
        <v>90</v>
      </c>
      <c r="F21" s="18">
        <v>140</v>
      </c>
      <c r="G21" s="20">
        <v>110</v>
      </c>
      <c r="H21" s="43">
        <v>165</v>
      </c>
    </row>
    <row r="22" spans="2:8" x14ac:dyDescent="0.35">
      <c r="B22" s="65">
        <v>9781139194648</v>
      </c>
      <c r="C22" s="12" t="s">
        <v>431</v>
      </c>
      <c r="D22" s="12" t="s">
        <v>432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65">
        <v>9781108241922</v>
      </c>
      <c r="C23" s="12" t="s">
        <v>358</v>
      </c>
      <c r="D23" s="12" t="s">
        <v>359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65">
        <v>9780511804786</v>
      </c>
      <c r="C24" s="12" t="s">
        <v>438</v>
      </c>
      <c r="D24" s="12" t="s">
        <v>439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65">
        <v>9781316335307</v>
      </c>
      <c r="C25" s="12" t="s">
        <v>379</v>
      </c>
      <c r="D25" s="12" t="s">
        <v>380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65">
        <v>9781108562461</v>
      </c>
      <c r="C26" s="12" t="s">
        <v>350</v>
      </c>
      <c r="D26" s="12" t="s">
        <v>351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65">
        <v>9781108380690</v>
      </c>
      <c r="C27" s="12" t="s">
        <v>340</v>
      </c>
      <c r="D27" s="12" t="s">
        <v>341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65">
        <v>9780511611483</v>
      </c>
      <c r="C28" s="12" t="s">
        <v>448</v>
      </c>
      <c r="D28" s="12" t="s">
        <v>449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65">
        <v>9780511499371</v>
      </c>
      <c r="C29" s="12" t="s">
        <v>446</v>
      </c>
      <c r="D29" s="12" t="s">
        <v>447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65">
        <v>9781108685139</v>
      </c>
      <c r="C30" s="49" t="s">
        <v>342</v>
      </c>
      <c r="D30" s="133" t="s">
        <v>343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65">
        <v>9781107449893</v>
      </c>
      <c r="C31" s="49" t="s">
        <v>387</v>
      </c>
      <c r="D31" s="133" t="s">
        <v>388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65">
        <v>9780511712074</v>
      </c>
      <c r="C32" s="27" t="s">
        <v>433</v>
      </c>
      <c r="D32" s="12" t="s">
        <v>424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65">
        <v>9781107446786</v>
      </c>
      <c r="C33" s="118" t="s">
        <v>344</v>
      </c>
      <c r="D33" s="104" t="s">
        <v>345</v>
      </c>
      <c r="E33" s="19">
        <v>140</v>
      </c>
      <c r="F33" s="18">
        <v>215</v>
      </c>
      <c r="G33" s="20">
        <v>170</v>
      </c>
      <c r="H33" s="43">
        <v>260</v>
      </c>
    </row>
    <row r="34" spans="2:8" x14ac:dyDescent="0.35">
      <c r="B34" s="65">
        <v>9781108290104</v>
      </c>
      <c r="C34" s="12" t="s">
        <v>329</v>
      </c>
      <c r="D34" s="12" t="s">
        <v>330</v>
      </c>
      <c r="E34" s="19">
        <v>140</v>
      </c>
      <c r="F34" s="18">
        <v>215</v>
      </c>
      <c r="G34" s="20">
        <v>170</v>
      </c>
      <c r="H34" s="43">
        <v>260</v>
      </c>
    </row>
    <row r="35" spans="2:8" x14ac:dyDescent="0.35">
      <c r="B35" s="65">
        <v>9780511807558</v>
      </c>
      <c r="C35" s="12" t="s">
        <v>434</v>
      </c>
      <c r="D35" s="12" t="s">
        <v>435</v>
      </c>
      <c r="E35" s="19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65">
        <v>9780511996481</v>
      </c>
      <c r="C36" s="49" t="s">
        <v>406</v>
      </c>
      <c r="D36" s="133" t="s">
        <v>407</v>
      </c>
      <c r="E36" s="19">
        <v>140</v>
      </c>
      <c r="F36" s="18">
        <v>215</v>
      </c>
      <c r="G36" s="20">
        <v>170</v>
      </c>
      <c r="H36" s="43">
        <v>260</v>
      </c>
    </row>
    <row r="37" spans="2:8" x14ac:dyDescent="0.35">
      <c r="B37" s="215">
        <v>9781108804783</v>
      </c>
      <c r="C37" s="17" t="s">
        <v>1789</v>
      </c>
      <c r="D37" s="17" t="s">
        <v>1415</v>
      </c>
      <c r="E37" s="19">
        <v>140</v>
      </c>
      <c r="F37" s="18">
        <v>215</v>
      </c>
      <c r="G37" s="20">
        <v>170</v>
      </c>
      <c r="H37" s="43">
        <v>260</v>
      </c>
    </row>
    <row r="38" spans="2:8" x14ac:dyDescent="0.35">
      <c r="B38" s="65">
        <v>9781316338599</v>
      </c>
      <c r="C38" s="104" t="s">
        <v>360</v>
      </c>
      <c r="D38" s="104" t="s">
        <v>361</v>
      </c>
      <c r="E38" s="19">
        <v>140</v>
      </c>
      <c r="F38" s="18">
        <v>215</v>
      </c>
      <c r="G38" s="20">
        <v>170</v>
      </c>
      <c r="H38" s="43">
        <v>260</v>
      </c>
    </row>
    <row r="39" spans="2:8" x14ac:dyDescent="0.35">
      <c r="B39" s="65">
        <v>9781316795835</v>
      </c>
      <c r="C39" s="12" t="s">
        <v>371</v>
      </c>
      <c r="D39" s="12" t="s">
        <v>372</v>
      </c>
      <c r="E39" s="19">
        <v>140</v>
      </c>
      <c r="F39" s="18">
        <v>215</v>
      </c>
      <c r="G39" s="20">
        <v>170</v>
      </c>
      <c r="H39" s="43">
        <v>260</v>
      </c>
    </row>
    <row r="40" spans="2:8" x14ac:dyDescent="0.35">
      <c r="B40" s="65">
        <v>9781139871754</v>
      </c>
      <c r="C40" s="12" t="s">
        <v>383</v>
      </c>
      <c r="D40" s="12" t="s">
        <v>384</v>
      </c>
      <c r="E40" s="19">
        <v>140</v>
      </c>
      <c r="F40" s="18">
        <v>215</v>
      </c>
      <c r="G40" s="20">
        <v>170</v>
      </c>
      <c r="H40" s="43">
        <v>260</v>
      </c>
    </row>
    <row r="41" spans="2:8" x14ac:dyDescent="0.35">
      <c r="B41" s="65">
        <v>9781316338636</v>
      </c>
      <c r="C41" s="12" t="s">
        <v>337</v>
      </c>
      <c r="D41" s="12" t="s">
        <v>338</v>
      </c>
      <c r="E41" s="19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65">
        <v>9780511996214</v>
      </c>
      <c r="C42" s="12" t="s">
        <v>417</v>
      </c>
      <c r="D42" s="12" t="s">
        <v>418</v>
      </c>
      <c r="E42" s="19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65">
        <v>9780511980497</v>
      </c>
      <c r="C43" s="12" t="s">
        <v>415</v>
      </c>
      <c r="D43" s="12" t="s">
        <v>416</v>
      </c>
      <c r="E43" s="19">
        <v>140</v>
      </c>
      <c r="F43" s="18">
        <v>215</v>
      </c>
      <c r="G43" s="20">
        <v>170</v>
      </c>
      <c r="H43" s="43">
        <v>260</v>
      </c>
    </row>
    <row r="44" spans="2:8" x14ac:dyDescent="0.35">
      <c r="B44" s="65">
        <v>9781139236065</v>
      </c>
      <c r="C44" s="84" t="s">
        <v>395</v>
      </c>
      <c r="D44" s="84" t="s">
        <v>366</v>
      </c>
      <c r="E44" s="19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65">
        <v>9780511974175</v>
      </c>
      <c r="C45" s="12" t="s">
        <v>423</v>
      </c>
      <c r="D45" s="12" t="s">
        <v>424</v>
      </c>
      <c r="E45" s="19">
        <v>140</v>
      </c>
      <c r="F45" s="18">
        <v>215</v>
      </c>
      <c r="G45" s="20">
        <v>170</v>
      </c>
      <c r="H45" s="43">
        <v>260</v>
      </c>
    </row>
    <row r="46" spans="2:8" x14ac:dyDescent="0.35">
      <c r="B46" s="65">
        <v>9781139627061</v>
      </c>
      <c r="C46" s="12" t="s">
        <v>396</v>
      </c>
      <c r="D46" s="12" t="s">
        <v>397</v>
      </c>
      <c r="E46" s="19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65">
        <v>9781316336069</v>
      </c>
      <c r="C47" s="12" t="s">
        <v>381</v>
      </c>
      <c r="D47" s="12" t="s">
        <v>382</v>
      </c>
      <c r="E47" s="19">
        <v>140</v>
      </c>
      <c r="F47" s="18">
        <v>215</v>
      </c>
      <c r="G47" s="20">
        <v>170</v>
      </c>
      <c r="H47" s="43">
        <v>260</v>
      </c>
    </row>
    <row r="48" spans="2:8" x14ac:dyDescent="0.35">
      <c r="B48" s="65">
        <v>9781139024716</v>
      </c>
      <c r="C48" s="84" t="s">
        <v>375</v>
      </c>
      <c r="D48" s="84" t="s">
        <v>376</v>
      </c>
      <c r="E48" s="19">
        <v>140</v>
      </c>
      <c r="F48" s="18">
        <v>215</v>
      </c>
      <c r="G48" s="20">
        <v>170</v>
      </c>
      <c r="H48" s="43">
        <v>260</v>
      </c>
    </row>
    <row r="49" spans="2:8" x14ac:dyDescent="0.35">
      <c r="B49" s="65">
        <v>9781108123891</v>
      </c>
      <c r="C49" s="12" t="s">
        <v>367</v>
      </c>
      <c r="D49" s="12" t="s">
        <v>368</v>
      </c>
      <c r="E49" s="19">
        <v>140</v>
      </c>
      <c r="F49" s="18">
        <v>215</v>
      </c>
      <c r="G49" s="20">
        <v>170</v>
      </c>
      <c r="H49" s="43">
        <v>260</v>
      </c>
    </row>
    <row r="50" spans="2:8" x14ac:dyDescent="0.35">
      <c r="B50" s="65">
        <v>9781139164498</v>
      </c>
      <c r="C50" s="12" t="s">
        <v>453</v>
      </c>
      <c r="D50" s="12" t="s">
        <v>454</v>
      </c>
      <c r="E50" s="19">
        <v>310</v>
      </c>
      <c r="F50" s="18">
        <v>500</v>
      </c>
      <c r="G50" s="20">
        <v>375</v>
      </c>
      <c r="H50" s="43">
        <v>600</v>
      </c>
    </row>
    <row r="51" spans="2:8" x14ac:dyDescent="0.35">
      <c r="B51" s="65">
        <v>9781139236003</v>
      </c>
      <c r="C51" s="84" t="s">
        <v>352</v>
      </c>
      <c r="D51" s="84" t="s">
        <v>353</v>
      </c>
      <c r="E51" s="19">
        <v>140</v>
      </c>
      <c r="F51" s="18">
        <v>215</v>
      </c>
      <c r="G51" s="20">
        <v>170</v>
      </c>
      <c r="H51" s="43">
        <v>260</v>
      </c>
    </row>
    <row r="52" spans="2:8" x14ac:dyDescent="0.35">
      <c r="B52" s="65">
        <v>9781108567640</v>
      </c>
      <c r="C52" s="12" t="s">
        <v>346</v>
      </c>
      <c r="D52" s="12" t="s">
        <v>347</v>
      </c>
      <c r="E52" s="19">
        <v>140</v>
      </c>
      <c r="F52" s="18">
        <v>215</v>
      </c>
      <c r="G52" s="20">
        <v>170</v>
      </c>
      <c r="H52" s="43">
        <v>260</v>
      </c>
    </row>
    <row r="53" spans="2:8" x14ac:dyDescent="0.35">
      <c r="B53" s="65">
        <v>9781139005036</v>
      </c>
      <c r="C53" s="84" t="s">
        <v>419</v>
      </c>
      <c r="D53" s="84" t="s">
        <v>420</v>
      </c>
      <c r="E53" s="19">
        <v>140</v>
      </c>
      <c r="F53" s="18">
        <v>215</v>
      </c>
      <c r="G53" s="20">
        <v>170</v>
      </c>
      <c r="H53" s="43">
        <v>260</v>
      </c>
    </row>
    <row r="54" spans="2:8" x14ac:dyDescent="0.35">
      <c r="B54" s="65">
        <v>9780511972942</v>
      </c>
      <c r="C54" s="12" t="s">
        <v>409</v>
      </c>
      <c r="D54" s="12" t="s">
        <v>410</v>
      </c>
      <c r="E54" s="19">
        <v>140</v>
      </c>
      <c r="F54" s="18">
        <v>215</v>
      </c>
      <c r="G54" s="20">
        <v>170</v>
      </c>
      <c r="H54" s="43">
        <v>260</v>
      </c>
    </row>
    <row r="55" spans="2:8" x14ac:dyDescent="0.35">
      <c r="B55" s="65">
        <v>9781108591942</v>
      </c>
      <c r="C55" s="12" t="s">
        <v>322</v>
      </c>
      <c r="D55" s="12" t="s">
        <v>323</v>
      </c>
      <c r="E55" s="19">
        <v>90</v>
      </c>
      <c r="F55" s="18">
        <v>140</v>
      </c>
      <c r="G55" s="20">
        <v>110</v>
      </c>
      <c r="H55" s="43">
        <v>165</v>
      </c>
    </row>
    <row r="56" spans="2:8" x14ac:dyDescent="0.35">
      <c r="B56" s="65">
        <v>9781108120241</v>
      </c>
      <c r="C56" s="12" t="s">
        <v>362</v>
      </c>
      <c r="D56" s="12" t="s">
        <v>314</v>
      </c>
      <c r="E56" s="19">
        <v>140</v>
      </c>
      <c r="F56" s="18">
        <v>215</v>
      </c>
      <c r="G56" s="20">
        <v>170</v>
      </c>
      <c r="H56" s="43">
        <v>260</v>
      </c>
    </row>
    <row r="57" spans="2:8" x14ac:dyDescent="0.35">
      <c r="B57" s="65">
        <v>9781139342568</v>
      </c>
      <c r="C57" s="12" t="s">
        <v>348</v>
      </c>
      <c r="D57" s="12" t="s">
        <v>349</v>
      </c>
      <c r="E57" s="19">
        <v>140</v>
      </c>
      <c r="F57" s="18">
        <v>215</v>
      </c>
      <c r="G57" s="20">
        <v>170</v>
      </c>
      <c r="H57" s="43">
        <v>260</v>
      </c>
    </row>
    <row r="58" spans="2:8" x14ac:dyDescent="0.35">
      <c r="B58" s="65">
        <v>9780511780608</v>
      </c>
      <c r="C58" s="12" t="s">
        <v>425</v>
      </c>
      <c r="D58" s="12" t="s">
        <v>179</v>
      </c>
      <c r="E58" s="19">
        <v>140</v>
      </c>
      <c r="F58" s="18">
        <v>215</v>
      </c>
      <c r="G58" s="20">
        <v>170</v>
      </c>
      <c r="H58" s="43">
        <v>260</v>
      </c>
    </row>
    <row r="59" spans="2:8" x14ac:dyDescent="0.35">
      <c r="B59" s="65">
        <v>9781139542326</v>
      </c>
      <c r="C59" s="12" t="s">
        <v>393</v>
      </c>
      <c r="D59" s="12" t="s">
        <v>394</v>
      </c>
      <c r="E59" s="19">
        <v>140</v>
      </c>
      <c r="F59" s="18">
        <v>215</v>
      </c>
      <c r="G59" s="20">
        <v>170</v>
      </c>
      <c r="H59" s="43">
        <v>260</v>
      </c>
    </row>
    <row r="60" spans="2:8" x14ac:dyDescent="0.35">
      <c r="B60" s="65">
        <v>9781139035118</v>
      </c>
      <c r="C60" s="12" t="s">
        <v>451</v>
      </c>
      <c r="D60" s="12" t="s">
        <v>452</v>
      </c>
      <c r="E60" s="19">
        <v>310</v>
      </c>
      <c r="F60" s="18">
        <v>500</v>
      </c>
      <c r="G60" s="20">
        <v>375</v>
      </c>
      <c r="H60" s="43">
        <v>600</v>
      </c>
    </row>
    <row r="61" spans="2:8" x14ac:dyDescent="0.35">
      <c r="B61" s="65">
        <v>9781139095082</v>
      </c>
      <c r="C61" s="12" t="s">
        <v>413</v>
      </c>
      <c r="D61" s="12" t="s">
        <v>414</v>
      </c>
      <c r="E61" s="19">
        <v>140</v>
      </c>
      <c r="F61" s="18">
        <v>215</v>
      </c>
      <c r="G61" s="20">
        <v>170</v>
      </c>
      <c r="H61" s="43">
        <v>260</v>
      </c>
    </row>
    <row r="62" spans="2:8" x14ac:dyDescent="0.35">
      <c r="B62" s="65">
        <v>9780511977381</v>
      </c>
      <c r="C62" s="12" t="s">
        <v>421</v>
      </c>
      <c r="D62" s="12" t="s">
        <v>422</v>
      </c>
      <c r="E62" s="19">
        <v>140</v>
      </c>
      <c r="F62" s="18">
        <v>215</v>
      </c>
      <c r="G62" s="20">
        <v>170</v>
      </c>
      <c r="H62" s="43">
        <v>260</v>
      </c>
    </row>
    <row r="63" spans="2:8" x14ac:dyDescent="0.35">
      <c r="B63" s="65">
        <v>9780511575884</v>
      </c>
      <c r="C63" s="12" t="s">
        <v>444</v>
      </c>
      <c r="D63" s="12" t="s">
        <v>445</v>
      </c>
      <c r="E63" s="19">
        <v>140</v>
      </c>
      <c r="F63" s="18">
        <v>215</v>
      </c>
      <c r="G63" s="20">
        <v>170</v>
      </c>
      <c r="H63" s="43">
        <v>260</v>
      </c>
    </row>
    <row r="64" spans="2:8" x14ac:dyDescent="0.35">
      <c r="B64" s="65">
        <v>9780511815867</v>
      </c>
      <c r="C64" s="12" t="s">
        <v>442</v>
      </c>
      <c r="D64" s="12" t="s">
        <v>443</v>
      </c>
      <c r="E64" s="19">
        <v>140</v>
      </c>
      <c r="F64" s="18">
        <v>215</v>
      </c>
      <c r="G64" s="20">
        <v>170</v>
      </c>
      <c r="H64" s="43">
        <v>260</v>
      </c>
    </row>
    <row r="65" spans="2:8" x14ac:dyDescent="0.35">
      <c r="B65" s="65">
        <v>9780511815874</v>
      </c>
      <c r="C65" s="12" t="s">
        <v>436</v>
      </c>
      <c r="D65" s="12" t="s">
        <v>437</v>
      </c>
      <c r="E65" s="19">
        <v>140</v>
      </c>
      <c r="F65" s="18">
        <v>215</v>
      </c>
      <c r="G65" s="20">
        <v>170</v>
      </c>
      <c r="H65" s="43">
        <v>260</v>
      </c>
    </row>
    <row r="66" spans="2:8" x14ac:dyDescent="0.35">
      <c r="B66" s="65">
        <v>9781139020879</v>
      </c>
      <c r="C66" s="12" t="s">
        <v>411</v>
      </c>
      <c r="D66" s="12" t="s">
        <v>412</v>
      </c>
      <c r="E66" s="19">
        <v>140</v>
      </c>
      <c r="F66" s="18">
        <v>215</v>
      </c>
      <c r="G66" s="20">
        <v>170</v>
      </c>
      <c r="H66" s="43">
        <v>260</v>
      </c>
    </row>
    <row r="67" spans="2:8" x14ac:dyDescent="0.35">
      <c r="B67" s="65">
        <v>9780511616761</v>
      </c>
      <c r="C67" s="12" t="s">
        <v>450</v>
      </c>
      <c r="D67" s="12" t="s">
        <v>424</v>
      </c>
      <c r="E67" s="19">
        <v>140</v>
      </c>
      <c r="F67" s="18">
        <v>215</v>
      </c>
      <c r="G67" s="20">
        <v>170</v>
      </c>
      <c r="H67" s="43">
        <v>260</v>
      </c>
    </row>
    <row r="68" spans="2:8" x14ac:dyDescent="0.35">
      <c r="B68" s="65">
        <v>9781139344319</v>
      </c>
      <c r="C68" s="12" t="s">
        <v>402</v>
      </c>
      <c r="D68" s="12" t="s">
        <v>403</v>
      </c>
      <c r="E68" s="19">
        <v>140</v>
      </c>
      <c r="F68" s="18">
        <v>215</v>
      </c>
      <c r="G68" s="20">
        <v>170</v>
      </c>
      <c r="H68" s="43">
        <v>260</v>
      </c>
    </row>
    <row r="69" spans="2:8" x14ac:dyDescent="0.35">
      <c r="B69" s="65">
        <v>9780511761676</v>
      </c>
      <c r="C69" s="12" t="s">
        <v>427</v>
      </c>
      <c r="D69" s="12" t="s">
        <v>428</v>
      </c>
      <c r="E69" s="19">
        <v>140</v>
      </c>
      <c r="F69" s="18">
        <v>215</v>
      </c>
      <c r="G69" s="20">
        <v>170</v>
      </c>
      <c r="H69" s="43">
        <v>260</v>
      </c>
    </row>
    <row r="70" spans="2:8" x14ac:dyDescent="0.35">
      <c r="B70" s="65">
        <v>9780511819322</v>
      </c>
      <c r="C70" s="12" t="s">
        <v>455</v>
      </c>
      <c r="D70" s="12" t="s">
        <v>456</v>
      </c>
      <c r="E70" s="19">
        <v>310</v>
      </c>
      <c r="F70" s="18">
        <v>500</v>
      </c>
      <c r="G70" s="20">
        <v>375</v>
      </c>
      <c r="H70" s="43">
        <v>600</v>
      </c>
    </row>
    <row r="71" spans="2:8" x14ac:dyDescent="0.35">
      <c r="B71" s="65">
        <v>9781108290937</v>
      </c>
      <c r="C71" s="12" t="s">
        <v>333</v>
      </c>
      <c r="D71" s="12" t="s">
        <v>334</v>
      </c>
      <c r="E71" s="19">
        <v>140</v>
      </c>
      <c r="F71" s="18">
        <v>215</v>
      </c>
      <c r="G71" s="20">
        <v>170</v>
      </c>
      <c r="H71" s="43">
        <v>260</v>
      </c>
    </row>
    <row r="72" spans="2:8" x14ac:dyDescent="0.35">
      <c r="B72" s="65">
        <v>9781139628785</v>
      </c>
      <c r="C72" s="38" t="s">
        <v>609</v>
      </c>
      <c r="D72" s="277" t="s">
        <v>328</v>
      </c>
      <c r="E72" s="19">
        <v>90</v>
      </c>
      <c r="F72" s="18">
        <v>140</v>
      </c>
      <c r="G72" s="20">
        <v>110</v>
      </c>
      <c r="H72" s="43">
        <v>165</v>
      </c>
    </row>
    <row r="73" spans="2:8" x14ac:dyDescent="0.35">
      <c r="B73" s="65">
        <v>9781316809761</v>
      </c>
      <c r="C73" s="277" t="s">
        <v>373</v>
      </c>
      <c r="D73" s="277" t="s">
        <v>374</v>
      </c>
      <c r="E73" s="19">
        <v>140</v>
      </c>
      <c r="F73" s="18">
        <v>215</v>
      </c>
      <c r="G73" s="20">
        <v>170</v>
      </c>
      <c r="H73" s="43">
        <v>260</v>
      </c>
    </row>
    <row r="74" spans="2:8" x14ac:dyDescent="0.35">
      <c r="B74" s="65">
        <v>9781108569149</v>
      </c>
      <c r="C74" s="277" t="s">
        <v>331</v>
      </c>
      <c r="D74" s="277" t="s">
        <v>332</v>
      </c>
      <c r="E74" s="19">
        <v>140</v>
      </c>
      <c r="F74" s="18">
        <v>215</v>
      </c>
      <c r="G74" s="20">
        <v>170</v>
      </c>
      <c r="H74" s="43">
        <v>260</v>
      </c>
    </row>
    <row r="75" spans="2:8" x14ac:dyDescent="0.35">
      <c r="B75" s="107"/>
      <c r="C75" s="108"/>
      <c r="D75" s="107"/>
      <c r="E75" s="19">
        <f>SUM(Table24[GBP])</f>
        <v>9970</v>
      </c>
      <c r="F75" s="18">
        <f>SUM(Table24[USD])</f>
        <v>15390</v>
      </c>
      <c r="G75" s="20">
        <f>SUM(Table24[EUR])</f>
        <v>12105</v>
      </c>
      <c r="H75" s="103">
        <f>SUBTOTAL(109,Table24[AUD])</f>
        <v>18580</v>
      </c>
    </row>
    <row r="76" spans="2:8" x14ac:dyDescent="0.35">
      <c r="B76" s="2" t="s">
        <v>1747</v>
      </c>
    </row>
    <row r="77" spans="2:8" x14ac:dyDescent="0.35">
      <c r="B77" s="63">
        <v>9781108601993</v>
      </c>
      <c r="C77" s="62" t="s">
        <v>457</v>
      </c>
      <c r="D77" s="62" t="s">
        <v>274</v>
      </c>
      <c r="E77" s="8" t="s">
        <v>458</v>
      </c>
      <c r="F77" s="10" t="s">
        <v>458</v>
      </c>
      <c r="G77" s="9" t="s">
        <v>458</v>
      </c>
      <c r="H77" s="16" t="s">
        <v>458</v>
      </c>
    </row>
  </sheetData>
  <conditionalFormatting sqref="B77">
    <cfRule type="duplicateValues" dxfId="51" priority="213"/>
  </conditionalFormatting>
  <conditionalFormatting sqref="B77">
    <cfRule type="duplicateValues" dxfId="50" priority="215"/>
  </conditionalFormatting>
  <conditionalFormatting sqref="C77">
    <cfRule type="duplicateValues" dxfId="49" priority="290"/>
  </conditionalFormatting>
  <conditionalFormatting sqref="C77">
    <cfRule type="duplicateValues" dxfId="48" priority="292"/>
  </conditionalFormatting>
  <conditionalFormatting sqref="B72">
    <cfRule type="duplicateValues" dxfId="47" priority="3"/>
  </conditionalFormatting>
  <conditionalFormatting sqref="B72">
    <cfRule type="duplicateValues" dxfId="46" priority="4"/>
  </conditionalFormatting>
  <conditionalFormatting sqref="B73:B74">
    <cfRule type="duplicateValues" dxfId="45" priority="294"/>
  </conditionalFormatting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8"/>
  <sheetViews>
    <sheetView workbookViewId="0">
      <selection activeCell="B2" sqref="B2"/>
    </sheetView>
  </sheetViews>
  <sheetFormatPr defaultRowHeight="14.5" x14ac:dyDescent="0.35"/>
  <cols>
    <col min="2" max="2" width="20.453125" bestFit="1" customWidth="1"/>
    <col min="3" max="3" width="79.08984375" customWidth="1"/>
    <col min="4" max="4" width="19.54296875" bestFit="1" customWidth="1"/>
    <col min="8" max="8" width="11.453125" bestFit="1" customWidth="1"/>
  </cols>
  <sheetData>
    <row r="2" spans="2:8" x14ac:dyDescent="0.35">
      <c r="B2" s="2" t="s">
        <v>1780</v>
      </c>
    </row>
    <row r="3" spans="2:8" x14ac:dyDescent="0.35">
      <c r="B3" s="152" t="s">
        <v>1748</v>
      </c>
    </row>
    <row r="5" spans="2:8" x14ac:dyDescent="0.35">
      <c r="B5" s="93" t="s">
        <v>1</v>
      </c>
      <c r="C5" s="134" t="s">
        <v>2</v>
      </c>
      <c r="D5" s="134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9781139939546</v>
      </c>
      <c r="C6" s="101" t="s">
        <v>1580</v>
      </c>
      <c r="D6" s="101" t="s">
        <v>1581</v>
      </c>
      <c r="E6" s="135">
        <v>90</v>
      </c>
      <c r="F6" s="136">
        <v>140</v>
      </c>
      <c r="G6" s="137">
        <v>110</v>
      </c>
      <c r="H6" s="138">
        <v>165</v>
      </c>
    </row>
    <row r="7" spans="2:8" x14ac:dyDescent="0.35">
      <c r="B7" s="50">
        <v>9781316271636</v>
      </c>
      <c r="C7" s="101" t="s">
        <v>1575</v>
      </c>
      <c r="D7" s="101" t="s">
        <v>1415</v>
      </c>
      <c r="E7" s="135">
        <v>90</v>
      </c>
      <c r="F7" s="136">
        <v>140</v>
      </c>
      <c r="G7" s="137">
        <v>110</v>
      </c>
      <c r="H7" s="138">
        <v>165</v>
      </c>
    </row>
    <row r="8" spans="2:8" x14ac:dyDescent="0.35">
      <c r="B8" s="50">
        <v>9781316417249</v>
      </c>
      <c r="C8" s="101" t="s">
        <v>1554</v>
      </c>
      <c r="D8" s="101" t="s">
        <v>1555</v>
      </c>
      <c r="E8" s="135">
        <v>90</v>
      </c>
      <c r="F8" s="136">
        <v>140</v>
      </c>
      <c r="G8" s="137">
        <v>110</v>
      </c>
      <c r="H8" s="138">
        <v>165</v>
      </c>
    </row>
    <row r="9" spans="2:8" x14ac:dyDescent="0.35">
      <c r="B9" s="50">
        <v>9781316179055</v>
      </c>
      <c r="C9" s="101" t="s">
        <v>1569</v>
      </c>
      <c r="D9" s="101" t="s">
        <v>1570</v>
      </c>
      <c r="E9" s="135">
        <v>90</v>
      </c>
      <c r="F9" s="136">
        <v>140</v>
      </c>
      <c r="G9" s="137">
        <v>110</v>
      </c>
      <c r="H9" s="138">
        <v>165</v>
      </c>
    </row>
    <row r="10" spans="2:8" x14ac:dyDescent="0.35">
      <c r="B10" s="50">
        <v>9781316529744</v>
      </c>
      <c r="C10" s="101" t="s">
        <v>1564</v>
      </c>
      <c r="D10" s="101" t="s">
        <v>1565</v>
      </c>
      <c r="E10" s="135">
        <v>90</v>
      </c>
      <c r="F10" s="136">
        <v>140</v>
      </c>
      <c r="G10" s="137">
        <v>110</v>
      </c>
      <c r="H10" s="138">
        <v>165</v>
      </c>
    </row>
    <row r="11" spans="2:8" x14ac:dyDescent="0.35">
      <c r="B11" s="50">
        <v>9781108575720</v>
      </c>
      <c r="C11" s="101" t="s">
        <v>1536</v>
      </c>
      <c r="D11" s="101" t="s">
        <v>1537</v>
      </c>
      <c r="E11" s="135">
        <v>90</v>
      </c>
      <c r="F11" s="136">
        <v>140</v>
      </c>
      <c r="G11" s="137">
        <v>110</v>
      </c>
      <c r="H11" s="138">
        <v>165</v>
      </c>
    </row>
    <row r="12" spans="2:8" x14ac:dyDescent="0.35">
      <c r="B12" s="50">
        <v>9781316848319</v>
      </c>
      <c r="C12" s="141" t="s">
        <v>1566</v>
      </c>
      <c r="D12" s="101" t="s">
        <v>1567</v>
      </c>
      <c r="E12" s="135">
        <v>90</v>
      </c>
      <c r="F12" s="136">
        <v>140</v>
      </c>
      <c r="G12" s="137">
        <v>110</v>
      </c>
      <c r="H12" s="138">
        <v>165</v>
      </c>
    </row>
    <row r="13" spans="2:8" x14ac:dyDescent="0.35">
      <c r="B13" s="50">
        <v>9781139683555</v>
      </c>
      <c r="C13" s="101" t="s">
        <v>1578</v>
      </c>
      <c r="D13" s="101" t="s">
        <v>1579</v>
      </c>
      <c r="E13" s="135">
        <v>90</v>
      </c>
      <c r="F13" s="136">
        <v>140</v>
      </c>
      <c r="G13" s="137">
        <v>110</v>
      </c>
      <c r="H13" s="138">
        <v>165</v>
      </c>
    </row>
    <row r="14" spans="2:8" x14ac:dyDescent="0.35">
      <c r="B14" s="50">
        <v>9781316414606</v>
      </c>
      <c r="C14" s="101" t="s">
        <v>1548</v>
      </c>
      <c r="D14" s="101" t="s">
        <v>1549</v>
      </c>
      <c r="E14" s="135">
        <v>90</v>
      </c>
      <c r="F14" s="136">
        <v>140</v>
      </c>
      <c r="G14" s="137">
        <v>110</v>
      </c>
      <c r="H14" s="138">
        <v>165</v>
      </c>
    </row>
    <row r="15" spans="2:8" x14ac:dyDescent="0.35">
      <c r="B15" s="50">
        <v>9781108381161</v>
      </c>
      <c r="C15" s="101" t="s">
        <v>1538</v>
      </c>
      <c r="D15" s="101" t="s">
        <v>1539</v>
      </c>
      <c r="E15" s="135">
        <v>90</v>
      </c>
      <c r="F15" s="136">
        <v>140</v>
      </c>
      <c r="G15" s="137">
        <v>110</v>
      </c>
      <c r="H15" s="138">
        <v>165</v>
      </c>
    </row>
    <row r="16" spans="2:8" x14ac:dyDescent="0.35">
      <c r="B16" s="50">
        <v>9781108303873</v>
      </c>
      <c r="C16" s="101" t="s">
        <v>1550</v>
      </c>
      <c r="D16" s="101" t="s">
        <v>1551</v>
      </c>
      <c r="E16" s="135">
        <v>90</v>
      </c>
      <c r="F16" s="136">
        <v>140</v>
      </c>
      <c r="G16" s="137">
        <v>110</v>
      </c>
      <c r="H16" s="138">
        <v>165</v>
      </c>
    </row>
    <row r="17" spans="2:8" x14ac:dyDescent="0.35">
      <c r="B17" s="50">
        <v>9781316563045</v>
      </c>
      <c r="C17" s="101" t="s">
        <v>468</v>
      </c>
      <c r="D17" s="101" t="s">
        <v>469</v>
      </c>
      <c r="E17" s="135">
        <v>140</v>
      </c>
      <c r="F17" s="136">
        <v>215</v>
      </c>
      <c r="G17" s="137">
        <v>170</v>
      </c>
      <c r="H17" s="138">
        <v>260</v>
      </c>
    </row>
    <row r="18" spans="2:8" x14ac:dyDescent="0.35">
      <c r="B18" s="50">
        <v>9781139049429</v>
      </c>
      <c r="C18" s="101" t="s">
        <v>1586</v>
      </c>
      <c r="D18" s="101" t="s">
        <v>1587</v>
      </c>
      <c r="E18" s="135">
        <v>140</v>
      </c>
      <c r="F18" s="136">
        <v>215</v>
      </c>
      <c r="G18" s="137">
        <v>170</v>
      </c>
      <c r="H18" s="138">
        <v>260</v>
      </c>
    </row>
    <row r="19" spans="2:8" x14ac:dyDescent="0.35">
      <c r="B19" s="50">
        <v>9781316476840</v>
      </c>
      <c r="C19" s="101" t="s">
        <v>599</v>
      </c>
      <c r="D19" s="101" t="s">
        <v>600</v>
      </c>
      <c r="E19" s="135">
        <v>140</v>
      </c>
      <c r="F19" s="136">
        <v>215</v>
      </c>
      <c r="G19" s="137">
        <v>170</v>
      </c>
      <c r="H19" s="138">
        <v>260</v>
      </c>
    </row>
    <row r="20" spans="2:8" x14ac:dyDescent="0.35">
      <c r="B20" s="50">
        <v>9781108147972</v>
      </c>
      <c r="C20" s="101" t="s">
        <v>1542</v>
      </c>
      <c r="D20" s="101" t="s">
        <v>1543</v>
      </c>
      <c r="E20" s="135">
        <v>140</v>
      </c>
      <c r="F20" s="136">
        <v>215</v>
      </c>
      <c r="G20" s="137">
        <v>170</v>
      </c>
      <c r="H20" s="138">
        <v>260</v>
      </c>
    </row>
    <row r="21" spans="2:8" x14ac:dyDescent="0.35">
      <c r="B21" s="50">
        <v>9781108609708</v>
      </c>
      <c r="C21" s="101" t="s">
        <v>1532</v>
      </c>
      <c r="D21" s="101" t="s">
        <v>1533</v>
      </c>
      <c r="E21" s="135">
        <v>140</v>
      </c>
      <c r="F21" s="136">
        <v>215</v>
      </c>
      <c r="G21" s="137">
        <v>170</v>
      </c>
      <c r="H21" s="138">
        <v>260</v>
      </c>
    </row>
    <row r="22" spans="2:8" x14ac:dyDescent="0.35">
      <c r="B22" s="50">
        <v>9781108290364</v>
      </c>
      <c r="C22" s="101" t="s">
        <v>1530</v>
      </c>
      <c r="D22" s="101" t="s">
        <v>1531</v>
      </c>
      <c r="E22" s="135">
        <v>140</v>
      </c>
      <c r="F22" s="136">
        <v>215</v>
      </c>
      <c r="G22" s="137">
        <v>170</v>
      </c>
      <c r="H22" s="138">
        <v>260</v>
      </c>
    </row>
    <row r="23" spans="2:8" x14ac:dyDescent="0.35">
      <c r="B23" s="50">
        <v>9781316422267</v>
      </c>
      <c r="C23" s="101" t="s">
        <v>1573</v>
      </c>
      <c r="D23" s="101" t="s">
        <v>1574</v>
      </c>
      <c r="E23" s="135">
        <v>140</v>
      </c>
      <c r="F23" s="136">
        <v>215</v>
      </c>
      <c r="G23" s="137">
        <v>170</v>
      </c>
      <c r="H23" s="138">
        <v>260</v>
      </c>
    </row>
    <row r="24" spans="2:8" x14ac:dyDescent="0.35">
      <c r="B24" s="50">
        <v>9781108609081</v>
      </c>
      <c r="C24" s="101" t="s">
        <v>1524</v>
      </c>
      <c r="D24" s="101" t="s">
        <v>1525</v>
      </c>
      <c r="E24" s="135">
        <v>140</v>
      </c>
      <c r="F24" s="136">
        <v>215</v>
      </c>
      <c r="G24" s="137">
        <v>170</v>
      </c>
      <c r="H24" s="138">
        <v>260</v>
      </c>
    </row>
    <row r="25" spans="2:8" x14ac:dyDescent="0.35">
      <c r="B25" s="50">
        <v>9781316711149</v>
      </c>
      <c r="C25" s="101" t="s">
        <v>1711</v>
      </c>
      <c r="D25" s="101" t="s">
        <v>1568</v>
      </c>
      <c r="E25" s="135">
        <v>140</v>
      </c>
      <c r="F25" s="136">
        <v>215</v>
      </c>
      <c r="G25" s="137">
        <v>170</v>
      </c>
      <c r="H25" s="138">
        <v>260</v>
      </c>
    </row>
    <row r="26" spans="2:8" x14ac:dyDescent="0.35">
      <c r="B26" s="50">
        <v>9781316676714</v>
      </c>
      <c r="C26" s="101" t="s">
        <v>1546</v>
      </c>
      <c r="D26" s="101" t="s">
        <v>1547</v>
      </c>
      <c r="E26" s="135">
        <v>140</v>
      </c>
      <c r="F26" s="136">
        <v>215</v>
      </c>
      <c r="G26" s="137">
        <v>170</v>
      </c>
      <c r="H26" s="138">
        <v>260</v>
      </c>
    </row>
    <row r="27" spans="2:8" x14ac:dyDescent="0.35">
      <c r="B27" s="50">
        <v>9781107280120</v>
      </c>
      <c r="C27" s="101" t="s">
        <v>1571</v>
      </c>
      <c r="D27" s="101" t="s">
        <v>1572</v>
      </c>
      <c r="E27" s="135">
        <v>140</v>
      </c>
      <c r="F27" s="136">
        <v>215</v>
      </c>
      <c r="G27" s="137">
        <v>170</v>
      </c>
      <c r="H27" s="138">
        <v>260</v>
      </c>
    </row>
    <row r="28" spans="2:8" x14ac:dyDescent="0.35">
      <c r="B28" s="50">
        <v>9781107589704</v>
      </c>
      <c r="C28" s="101" t="s">
        <v>1576</v>
      </c>
      <c r="D28" s="101" t="s">
        <v>1577</v>
      </c>
      <c r="E28" s="135">
        <v>140</v>
      </c>
      <c r="F28" s="136">
        <v>215</v>
      </c>
      <c r="G28" s="137">
        <v>170</v>
      </c>
      <c r="H28" s="138">
        <v>260</v>
      </c>
    </row>
    <row r="29" spans="2:8" x14ac:dyDescent="0.35">
      <c r="B29" s="50">
        <v>9781108666428</v>
      </c>
      <c r="C29" s="101" t="s">
        <v>1528</v>
      </c>
      <c r="D29" s="101" t="s">
        <v>1529</v>
      </c>
      <c r="E29" s="135">
        <v>140</v>
      </c>
      <c r="F29" s="136">
        <v>215</v>
      </c>
      <c r="G29" s="137">
        <v>170</v>
      </c>
      <c r="H29" s="138">
        <v>260</v>
      </c>
    </row>
    <row r="30" spans="2:8" x14ac:dyDescent="0.35">
      <c r="B30" s="50">
        <v>9781108616188</v>
      </c>
      <c r="C30" s="101" t="s">
        <v>1522</v>
      </c>
      <c r="D30" s="101" t="s">
        <v>1523</v>
      </c>
      <c r="E30" s="135">
        <v>140</v>
      </c>
      <c r="F30" s="136">
        <v>215</v>
      </c>
      <c r="G30" s="137">
        <v>170</v>
      </c>
      <c r="H30" s="138">
        <v>260</v>
      </c>
    </row>
    <row r="31" spans="2:8" x14ac:dyDescent="0.35">
      <c r="B31" s="50">
        <v>9781139856553</v>
      </c>
      <c r="C31" s="101" t="s">
        <v>1582</v>
      </c>
      <c r="D31" s="101" t="s">
        <v>1583</v>
      </c>
      <c r="E31" s="135">
        <v>140</v>
      </c>
      <c r="F31" s="136">
        <v>215</v>
      </c>
      <c r="G31" s="137">
        <v>170</v>
      </c>
      <c r="H31" s="138">
        <v>260</v>
      </c>
    </row>
    <row r="32" spans="2:8" x14ac:dyDescent="0.35">
      <c r="B32" s="50">
        <v>9781316671467</v>
      </c>
      <c r="C32" s="101" t="s">
        <v>1558</v>
      </c>
      <c r="D32" s="101" t="s">
        <v>1559</v>
      </c>
      <c r="E32" s="135">
        <v>140</v>
      </c>
      <c r="F32" s="136">
        <v>215</v>
      </c>
      <c r="G32" s="137">
        <v>170</v>
      </c>
      <c r="H32" s="138">
        <v>260</v>
      </c>
    </row>
    <row r="33" spans="2:8" x14ac:dyDescent="0.35">
      <c r="B33" s="50">
        <v>9781316544846</v>
      </c>
      <c r="C33" s="101" t="s">
        <v>1540</v>
      </c>
      <c r="D33" s="101" t="s">
        <v>1541</v>
      </c>
      <c r="E33" s="135">
        <v>140</v>
      </c>
      <c r="F33" s="136">
        <v>215</v>
      </c>
      <c r="G33" s="137">
        <v>170</v>
      </c>
      <c r="H33" s="138">
        <v>260</v>
      </c>
    </row>
    <row r="34" spans="2:8" x14ac:dyDescent="0.35">
      <c r="B34" s="50">
        <v>9781107337244</v>
      </c>
      <c r="C34" s="101" t="s">
        <v>1584</v>
      </c>
      <c r="D34" s="101" t="s">
        <v>1585</v>
      </c>
      <c r="E34" s="135">
        <v>140</v>
      </c>
      <c r="F34" s="136">
        <v>215</v>
      </c>
      <c r="G34" s="137">
        <v>170</v>
      </c>
      <c r="H34" s="138">
        <v>260</v>
      </c>
    </row>
    <row r="35" spans="2:8" x14ac:dyDescent="0.35">
      <c r="B35" s="50">
        <v>9781108692939</v>
      </c>
      <c r="C35" s="101" t="s">
        <v>1526</v>
      </c>
      <c r="D35" s="101" t="s">
        <v>1527</v>
      </c>
      <c r="E35" s="135">
        <v>140</v>
      </c>
      <c r="F35" s="136">
        <v>215</v>
      </c>
      <c r="G35" s="137">
        <v>170</v>
      </c>
      <c r="H35" s="138">
        <v>260</v>
      </c>
    </row>
    <row r="36" spans="2:8" x14ac:dyDescent="0.35">
      <c r="B36" s="50">
        <v>9781316671313</v>
      </c>
      <c r="C36" s="141" t="s">
        <v>1560</v>
      </c>
      <c r="D36" s="101" t="s">
        <v>1561</v>
      </c>
      <c r="E36" s="135">
        <v>140</v>
      </c>
      <c r="F36" s="136">
        <v>215</v>
      </c>
      <c r="G36" s="137">
        <v>170</v>
      </c>
      <c r="H36" s="138">
        <v>260</v>
      </c>
    </row>
    <row r="37" spans="2:8" x14ac:dyDescent="0.35">
      <c r="B37" s="50">
        <v>9781316481127</v>
      </c>
      <c r="C37" s="141" t="s">
        <v>1552</v>
      </c>
      <c r="D37" s="101" t="s">
        <v>1553</v>
      </c>
      <c r="E37" s="135">
        <v>140</v>
      </c>
      <c r="F37" s="136">
        <v>215</v>
      </c>
      <c r="G37" s="137">
        <v>170</v>
      </c>
      <c r="H37" s="138">
        <v>260</v>
      </c>
    </row>
    <row r="38" spans="2:8" x14ac:dyDescent="0.35">
      <c r="B38" s="50">
        <v>9781316416723</v>
      </c>
      <c r="C38" s="141" t="s">
        <v>1544</v>
      </c>
      <c r="D38" s="101" t="s">
        <v>1545</v>
      </c>
      <c r="E38" s="135">
        <v>140</v>
      </c>
      <c r="F38" s="136">
        <v>215</v>
      </c>
      <c r="G38" s="137">
        <v>170</v>
      </c>
      <c r="H38" s="138">
        <v>260</v>
      </c>
    </row>
    <row r="39" spans="2:8" x14ac:dyDescent="0.35">
      <c r="B39" s="50">
        <v>9781108255882</v>
      </c>
      <c r="C39" s="141" t="s">
        <v>1534</v>
      </c>
      <c r="D39" s="101" t="s">
        <v>1535</v>
      </c>
      <c r="E39" s="135">
        <v>140</v>
      </c>
      <c r="F39" s="136">
        <v>215</v>
      </c>
      <c r="G39" s="137">
        <v>170</v>
      </c>
      <c r="H39" s="138">
        <v>260</v>
      </c>
    </row>
    <row r="40" spans="2:8" x14ac:dyDescent="0.35">
      <c r="B40" s="50">
        <v>9781316459607</v>
      </c>
      <c r="C40" s="101" t="s">
        <v>1562</v>
      </c>
      <c r="D40" s="101" t="s">
        <v>1563</v>
      </c>
      <c r="E40" s="135">
        <v>140</v>
      </c>
      <c r="F40" s="136">
        <v>215</v>
      </c>
      <c r="G40" s="137">
        <v>170</v>
      </c>
      <c r="H40" s="138">
        <v>260</v>
      </c>
    </row>
    <row r="41" spans="2:8" x14ac:dyDescent="0.35">
      <c r="B41" s="110">
        <v>9781108631761</v>
      </c>
      <c r="C41" s="141" t="s">
        <v>1827</v>
      </c>
      <c r="D41" s="141" t="s">
        <v>1828</v>
      </c>
      <c r="E41" s="135">
        <v>140</v>
      </c>
      <c r="F41" s="136">
        <v>215</v>
      </c>
      <c r="G41" s="137">
        <v>170</v>
      </c>
      <c r="H41" s="138">
        <v>260</v>
      </c>
    </row>
    <row r="42" spans="2:8" x14ac:dyDescent="0.35">
      <c r="B42" s="110">
        <v>9781108592239</v>
      </c>
      <c r="C42" s="141" t="s">
        <v>1829</v>
      </c>
      <c r="D42" s="141" t="s">
        <v>1830</v>
      </c>
      <c r="E42" s="135">
        <v>140</v>
      </c>
      <c r="F42" s="136">
        <v>215</v>
      </c>
      <c r="G42" s="137">
        <v>170</v>
      </c>
      <c r="H42" s="138">
        <v>260</v>
      </c>
    </row>
    <row r="43" spans="2:8" x14ac:dyDescent="0.35">
      <c r="B43" s="102"/>
      <c r="C43" s="139"/>
      <c r="D43" s="139"/>
      <c r="E43" s="135">
        <f>SUM(Table25[GBP])</f>
        <v>4630</v>
      </c>
      <c r="F43" s="136">
        <f>SUM(Table25[USD])</f>
        <v>7130</v>
      </c>
      <c r="G43" s="137">
        <f>SUM(Table25[EUR])</f>
        <v>5630</v>
      </c>
      <c r="H43" s="140">
        <f>SUBTOTAL(109,Table25[AUD])</f>
        <v>8575</v>
      </c>
    </row>
    <row r="45" spans="2:8" x14ac:dyDescent="0.35">
      <c r="B45" s="2" t="s">
        <v>1747</v>
      </c>
    </row>
    <row r="46" spans="2:8" x14ac:dyDescent="0.35">
      <c r="B46" s="173" t="s">
        <v>1</v>
      </c>
      <c r="C46" s="176" t="s">
        <v>2</v>
      </c>
      <c r="D46" s="176" t="s">
        <v>3</v>
      </c>
      <c r="E46" s="171" t="s">
        <v>48</v>
      </c>
      <c r="F46" s="171" t="s">
        <v>162</v>
      </c>
      <c r="G46" s="171" t="s">
        <v>163</v>
      </c>
      <c r="H46" s="172" t="s">
        <v>164</v>
      </c>
    </row>
    <row r="47" spans="2:8" x14ac:dyDescent="0.35">
      <c r="B47" s="80">
        <v>9781316636404</v>
      </c>
      <c r="C47" s="150" t="s">
        <v>1588</v>
      </c>
      <c r="D47" s="89" t="s">
        <v>1589</v>
      </c>
      <c r="E47" s="145" t="s">
        <v>458</v>
      </c>
      <c r="F47" s="146" t="s">
        <v>458</v>
      </c>
      <c r="G47" s="147" t="s">
        <v>458</v>
      </c>
      <c r="H47" s="148" t="s">
        <v>458</v>
      </c>
    </row>
    <row r="48" spans="2:8" x14ac:dyDescent="0.35">
      <c r="B48" s="61">
        <v>9781316544587</v>
      </c>
      <c r="C48" s="100" t="s">
        <v>1590</v>
      </c>
      <c r="D48" s="100" t="s">
        <v>1591</v>
      </c>
      <c r="E48" s="142" t="s">
        <v>458</v>
      </c>
      <c r="F48" s="143" t="s">
        <v>458</v>
      </c>
      <c r="G48" s="144" t="s">
        <v>458</v>
      </c>
      <c r="H48" s="149" t="s">
        <v>458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0"/>
  <sheetViews>
    <sheetView workbookViewId="0">
      <selection activeCell="B2" sqref="B2"/>
    </sheetView>
  </sheetViews>
  <sheetFormatPr defaultRowHeight="14.5" x14ac:dyDescent="0.35"/>
  <cols>
    <col min="2" max="2" width="19.1796875" bestFit="1" customWidth="1"/>
    <col min="3" max="3" width="70.81640625" bestFit="1" customWidth="1"/>
    <col min="4" max="4" width="17.81640625" bestFit="1" customWidth="1"/>
    <col min="5" max="5" width="8" bestFit="1" customWidth="1"/>
    <col min="6" max="6" width="10.54296875" bestFit="1" customWidth="1"/>
    <col min="7" max="7" width="8.453125" bestFit="1" customWidth="1"/>
    <col min="8" max="8" width="13.90625" customWidth="1"/>
    <col min="9" max="9" width="12.453125" bestFit="1" customWidth="1"/>
  </cols>
  <sheetData>
    <row r="2" spans="2:8" x14ac:dyDescent="0.35">
      <c r="B2" s="2" t="s">
        <v>1763</v>
      </c>
    </row>
    <row r="3" spans="2:8" s="1" customFormat="1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9781316659083</v>
      </c>
      <c r="C6" s="42" t="s">
        <v>51</v>
      </c>
      <c r="D6" s="42" t="s">
        <v>52</v>
      </c>
      <c r="E6" s="19">
        <v>90</v>
      </c>
      <c r="F6" s="18">
        <v>140</v>
      </c>
      <c r="G6" s="20">
        <v>110</v>
      </c>
      <c r="H6" s="21">
        <v>165</v>
      </c>
    </row>
    <row r="7" spans="2:8" x14ac:dyDescent="0.35">
      <c r="B7" s="50">
        <v>9781139855709</v>
      </c>
      <c r="C7" s="42" t="s">
        <v>53</v>
      </c>
      <c r="D7" s="42" t="s">
        <v>54</v>
      </c>
      <c r="E7" s="19">
        <v>90</v>
      </c>
      <c r="F7" s="18">
        <v>140</v>
      </c>
      <c r="G7" s="20">
        <v>110</v>
      </c>
      <c r="H7" s="21">
        <v>165</v>
      </c>
    </row>
    <row r="8" spans="2:8" x14ac:dyDescent="0.35">
      <c r="B8" s="50">
        <v>9781139236690</v>
      </c>
      <c r="C8" s="42" t="s">
        <v>55</v>
      </c>
      <c r="D8" s="42" t="s">
        <v>56</v>
      </c>
      <c r="E8" s="19">
        <v>90</v>
      </c>
      <c r="F8" s="18">
        <v>140</v>
      </c>
      <c r="G8" s="20">
        <v>110</v>
      </c>
      <c r="H8" s="21">
        <v>165</v>
      </c>
    </row>
    <row r="9" spans="2:8" x14ac:dyDescent="0.35">
      <c r="B9" s="50">
        <v>9781139226349</v>
      </c>
      <c r="C9" s="42" t="s">
        <v>57</v>
      </c>
      <c r="D9" s="42" t="s">
        <v>58</v>
      </c>
      <c r="E9" s="19">
        <v>90</v>
      </c>
      <c r="F9" s="18">
        <v>140</v>
      </c>
      <c r="G9" s="20">
        <v>110</v>
      </c>
      <c r="H9" s="21">
        <v>165</v>
      </c>
    </row>
    <row r="10" spans="2:8" x14ac:dyDescent="0.35">
      <c r="B10" s="50">
        <v>9781139058926</v>
      </c>
      <c r="C10" s="42" t="s">
        <v>61</v>
      </c>
      <c r="D10" s="42" t="s">
        <v>62</v>
      </c>
      <c r="E10" s="19">
        <v>90</v>
      </c>
      <c r="F10" s="18">
        <v>140</v>
      </c>
      <c r="G10" s="20">
        <v>110</v>
      </c>
      <c r="H10" s="21">
        <v>165</v>
      </c>
    </row>
    <row r="11" spans="2:8" x14ac:dyDescent="0.35">
      <c r="B11" s="50">
        <v>9781316104590</v>
      </c>
      <c r="C11" s="42" t="s">
        <v>63</v>
      </c>
      <c r="D11" s="42" t="s">
        <v>64</v>
      </c>
      <c r="E11" s="19">
        <v>90</v>
      </c>
      <c r="F11" s="18">
        <v>140</v>
      </c>
      <c r="G11" s="20">
        <v>110</v>
      </c>
      <c r="H11" s="21">
        <v>165</v>
      </c>
    </row>
    <row r="12" spans="2:8" x14ac:dyDescent="0.35">
      <c r="B12" s="50">
        <v>9781316659007</v>
      </c>
      <c r="C12" s="42" t="s">
        <v>65</v>
      </c>
      <c r="D12" s="42" t="s">
        <v>66</v>
      </c>
      <c r="E12" s="19">
        <v>90</v>
      </c>
      <c r="F12" s="18">
        <v>140</v>
      </c>
      <c r="G12" s="20">
        <v>110</v>
      </c>
      <c r="H12" s="21">
        <v>165</v>
      </c>
    </row>
    <row r="13" spans="2:8" x14ac:dyDescent="0.35">
      <c r="B13" s="50">
        <v>9781139343749</v>
      </c>
      <c r="C13" s="42" t="s">
        <v>71</v>
      </c>
      <c r="D13" s="42" t="s">
        <v>72</v>
      </c>
      <c r="E13" s="19">
        <v>90</v>
      </c>
      <c r="F13" s="18">
        <v>140</v>
      </c>
      <c r="G13" s="20">
        <v>110</v>
      </c>
      <c r="H13" s="21">
        <v>165</v>
      </c>
    </row>
    <row r="14" spans="2:8" x14ac:dyDescent="0.35">
      <c r="B14" s="50">
        <v>9780511706097</v>
      </c>
      <c r="C14" s="42" t="s">
        <v>75</v>
      </c>
      <c r="D14" s="42" t="s">
        <v>76</v>
      </c>
      <c r="E14" s="19">
        <v>90</v>
      </c>
      <c r="F14" s="18">
        <v>140</v>
      </c>
      <c r="G14" s="20">
        <v>110</v>
      </c>
      <c r="H14" s="21">
        <v>165</v>
      </c>
    </row>
    <row r="15" spans="2:8" x14ac:dyDescent="0.35">
      <c r="B15" s="50">
        <v>9781108558440</v>
      </c>
      <c r="C15" s="42" t="s">
        <v>168</v>
      </c>
      <c r="D15" s="42" t="s">
        <v>77</v>
      </c>
      <c r="E15" s="19">
        <v>90</v>
      </c>
      <c r="F15" s="18">
        <v>140</v>
      </c>
      <c r="G15" s="20">
        <v>110</v>
      </c>
      <c r="H15" s="21">
        <v>165</v>
      </c>
    </row>
    <row r="16" spans="2:8" x14ac:dyDescent="0.35">
      <c r="B16" s="50">
        <v>9781316795576</v>
      </c>
      <c r="C16" s="42" t="s">
        <v>78</v>
      </c>
      <c r="D16" s="42" t="s">
        <v>79</v>
      </c>
      <c r="E16" s="19">
        <v>90</v>
      </c>
      <c r="F16" s="18">
        <v>140</v>
      </c>
      <c r="G16" s="20">
        <v>110</v>
      </c>
      <c r="H16" s="21">
        <v>165</v>
      </c>
    </row>
    <row r="17" spans="2:8" x14ac:dyDescent="0.35">
      <c r="B17" s="50">
        <v>9781316576915</v>
      </c>
      <c r="C17" s="42" t="s">
        <v>80</v>
      </c>
      <c r="D17" s="42" t="s">
        <v>81</v>
      </c>
      <c r="E17" s="19">
        <v>90</v>
      </c>
      <c r="F17" s="18">
        <v>140</v>
      </c>
      <c r="G17" s="20">
        <v>110</v>
      </c>
      <c r="H17" s="21">
        <v>165</v>
      </c>
    </row>
    <row r="18" spans="2:8" x14ac:dyDescent="0.35">
      <c r="B18" s="50">
        <v>9781107045347</v>
      </c>
      <c r="C18" s="42" t="s">
        <v>82</v>
      </c>
      <c r="D18" s="42" t="s">
        <v>83</v>
      </c>
      <c r="E18" s="19">
        <v>90</v>
      </c>
      <c r="F18" s="18">
        <v>140</v>
      </c>
      <c r="G18" s="20">
        <v>110</v>
      </c>
      <c r="H18" s="21">
        <v>165</v>
      </c>
    </row>
    <row r="19" spans="2:8" x14ac:dyDescent="0.35">
      <c r="B19" s="50">
        <v>9780511792540</v>
      </c>
      <c r="C19" s="42" t="s">
        <v>84</v>
      </c>
      <c r="D19" s="42" t="s">
        <v>85</v>
      </c>
      <c r="E19" s="19">
        <v>90</v>
      </c>
      <c r="F19" s="18">
        <v>140</v>
      </c>
      <c r="G19" s="20">
        <v>110</v>
      </c>
      <c r="H19" s="21">
        <v>165</v>
      </c>
    </row>
    <row r="20" spans="2:8" x14ac:dyDescent="0.35">
      <c r="B20" s="50">
        <v>9780511510656</v>
      </c>
      <c r="C20" s="42" t="s">
        <v>88</v>
      </c>
      <c r="D20" s="42" t="s">
        <v>89</v>
      </c>
      <c r="E20" s="19">
        <v>90</v>
      </c>
      <c r="F20" s="18">
        <v>140</v>
      </c>
      <c r="G20" s="20">
        <v>110</v>
      </c>
      <c r="H20" s="21">
        <v>165</v>
      </c>
    </row>
    <row r="21" spans="2:8" x14ac:dyDescent="0.35">
      <c r="B21" s="50">
        <v>9781316584347</v>
      </c>
      <c r="C21" s="42" t="s">
        <v>94</v>
      </c>
      <c r="D21" s="42" t="s">
        <v>95</v>
      </c>
      <c r="E21" s="19">
        <v>90</v>
      </c>
      <c r="F21" s="18">
        <v>140</v>
      </c>
      <c r="G21" s="20">
        <v>110</v>
      </c>
      <c r="H21" s="21">
        <v>165</v>
      </c>
    </row>
    <row r="22" spans="2:8" x14ac:dyDescent="0.35">
      <c r="B22" s="50">
        <v>9781139342841</v>
      </c>
      <c r="C22" s="42" t="s">
        <v>104</v>
      </c>
      <c r="D22" s="42" t="s">
        <v>105</v>
      </c>
      <c r="E22" s="19">
        <v>90</v>
      </c>
      <c r="F22" s="18">
        <v>140</v>
      </c>
      <c r="G22" s="20">
        <v>110</v>
      </c>
      <c r="H22" s="21">
        <v>165</v>
      </c>
    </row>
    <row r="23" spans="2:8" x14ac:dyDescent="0.35">
      <c r="B23" s="50">
        <v>9781316884560</v>
      </c>
      <c r="C23" s="42" t="s">
        <v>112</v>
      </c>
      <c r="D23" s="42" t="s">
        <v>113</v>
      </c>
      <c r="E23" s="19">
        <v>90</v>
      </c>
      <c r="F23" s="18">
        <v>140</v>
      </c>
      <c r="G23" s="20">
        <v>110</v>
      </c>
      <c r="H23" s="21">
        <v>165</v>
      </c>
    </row>
    <row r="24" spans="2:8" x14ac:dyDescent="0.35">
      <c r="B24" s="50">
        <v>9781316104743</v>
      </c>
      <c r="C24" s="42" t="s">
        <v>114</v>
      </c>
      <c r="D24" s="42" t="s">
        <v>115</v>
      </c>
      <c r="E24" s="19">
        <v>90</v>
      </c>
      <c r="F24" s="18">
        <v>140</v>
      </c>
      <c r="G24" s="20">
        <v>110</v>
      </c>
      <c r="H24" s="21">
        <v>165</v>
      </c>
    </row>
    <row r="25" spans="2:8" x14ac:dyDescent="0.35">
      <c r="B25" s="50">
        <v>9781139856034</v>
      </c>
      <c r="C25" s="42" t="s">
        <v>116</v>
      </c>
      <c r="D25" s="42" t="s">
        <v>117</v>
      </c>
      <c r="E25" s="19">
        <v>90</v>
      </c>
      <c r="F25" s="18">
        <v>140</v>
      </c>
      <c r="G25" s="20">
        <v>110</v>
      </c>
      <c r="H25" s="21">
        <v>165</v>
      </c>
    </row>
    <row r="26" spans="2:8" x14ac:dyDescent="0.35">
      <c r="B26" s="50">
        <v>9781316675861</v>
      </c>
      <c r="C26" s="42" t="s">
        <v>118</v>
      </c>
      <c r="D26" s="42" t="s">
        <v>119</v>
      </c>
      <c r="E26" s="19">
        <v>90</v>
      </c>
      <c r="F26" s="18">
        <v>140</v>
      </c>
      <c r="G26" s="20">
        <v>110</v>
      </c>
      <c r="H26" s="21">
        <v>165</v>
      </c>
    </row>
    <row r="27" spans="2:8" x14ac:dyDescent="0.35">
      <c r="B27" s="50">
        <v>9781139568272</v>
      </c>
      <c r="C27" s="71" t="s">
        <v>120</v>
      </c>
      <c r="D27" s="71" t="s">
        <v>121</v>
      </c>
      <c r="E27" s="19">
        <v>90</v>
      </c>
      <c r="F27" s="18">
        <v>140</v>
      </c>
      <c r="G27" s="20">
        <v>110</v>
      </c>
      <c r="H27" s="21">
        <v>165</v>
      </c>
    </row>
    <row r="28" spans="2:8" x14ac:dyDescent="0.35">
      <c r="B28" s="50">
        <v>9780511976872</v>
      </c>
      <c r="C28" s="42" t="s">
        <v>122</v>
      </c>
      <c r="D28" s="42" t="s">
        <v>123</v>
      </c>
      <c r="E28" s="19">
        <v>90</v>
      </c>
      <c r="F28" s="18">
        <v>140</v>
      </c>
      <c r="G28" s="20">
        <v>110</v>
      </c>
      <c r="H28" s="21">
        <v>165</v>
      </c>
    </row>
    <row r="29" spans="2:8" x14ac:dyDescent="0.35">
      <c r="B29" s="50">
        <v>9780511675690</v>
      </c>
      <c r="C29" s="42" t="s">
        <v>124</v>
      </c>
      <c r="D29" s="42" t="s">
        <v>125</v>
      </c>
      <c r="E29" s="19">
        <v>90</v>
      </c>
      <c r="F29" s="18">
        <v>140</v>
      </c>
      <c r="G29" s="20">
        <v>110</v>
      </c>
      <c r="H29" s="21">
        <v>165</v>
      </c>
    </row>
    <row r="30" spans="2:8" x14ac:dyDescent="0.35">
      <c r="B30" s="94">
        <v>9781139962858</v>
      </c>
      <c r="C30" s="71" t="s">
        <v>126</v>
      </c>
      <c r="D30" s="71" t="s">
        <v>127</v>
      </c>
      <c r="E30" s="19">
        <v>90</v>
      </c>
      <c r="F30" s="18">
        <v>140</v>
      </c>
      <c r="G30" s="20">
        <v>110</v>
      </c>
      <c r="H30" s="21">
        <v>165</v>
      </c>
    </row>
    <row r="31" spans="2:8" x14ac:dyDescent="0.35">
      <c r="B31" s="50">
        <v>9781139879309</v>
      </c>
      <c r="C31" s="42" t="s">
        <v>130</v>
      </c>
      <c r="D31" s="42" t="s">
        <v>131</v>
      </c>
      <c r="E31" s="19">
        <v>90</v>
      </c>
      <c r="F31" s="18">
        <v>140</v>
      </c>
      <c r="G31" s="20">
        <v>110</v>
      </c>
      <c r="H31" s="21">
        <v>165</v>
      </c>
    </row>
    <row r="32" spans="2:8" x14ac:dyDescent="0.35">
      <c r="B32" s="94">
        <v>9781139626309</v>
      </c>
      <c r="C32" s="71" t="s">
        <v>136</v>
      </c>
      <c r="D32" s="71" t="s">
        <v>137</v>
      </c>
      <c r="E32" s="19">
        <v>90</v>
      </c>
      <c r="F32" s="18">
        <v>140</v>
      </c>
      <c r="G32" s="20">
        <v>110</v>
      </c>
      <c r="H32" s="21">
        <v>165</v>
      </c>
    </row>
    <row r="33" spans="2:8" x14ac:dyDescent="0.35">
      <c r="B33" s="50">
        <v>9781316403730</v>
      </c>
      <c r="C33" s="42" t="s">
        <v>138</v>
      </c>
      <c r="D33" s="42" t="s">
        <v>139</v>
      </c>
      <c r="E33" s="19">
        <v>90</v>
      </c>
      <c r="F33" s="18">
        <v>140</v>
      </c>
      <c r="G33" s="20">
        <v>110</v>
      </c>
      <c r="H33" s="21">
        <v>165</v>
      </c>
    </row>
    <row r="34" spans="2:8" x14ac:dyDescent="0.35">
      <c r="B34" s="94">
        <v>9781316534502</v>
      </c>
      <c r="C34" s="71" t="s">
        <v>146</v>
      </c>
      <c r="D34" s="71" t="s">
        <v>147</v>
      </c>
      <c r="E34" s="19">
        <v>90</v>
      </c>
      <c r="F34" s="18">
        <v>140</v>
      </c>
      <c r="G34" s="20">
        <v>110</v>
      </c>
      <c r="H34" s="21">
        <v>165</v>
      </c>
    </row>
    <row r="35" spans="2:8" x14ac:dyDescent="0.35">
      <c r="B35" s="94">
        <v>9781139976862</v>
      </c>
      <c r="C35" s="42" t="s">
        <v>150</v>
      </c>
      <c r="D35" s="42" t="s">
        <v>151</v>
      </c>
      <c r="E35" s="19">
        <v>90</v>
      </c>
      <c r="F35" s="18">
        <v>140</v>
      </c>
      <c r="G35" s="20">
        <v>110</v>
      </c>
      <c r="H35" s="21">
        <v>165</v>
      </c>
    </row>
    <row r="36" spans="2:8" x14ac:dyDescent="0.35">
      <c r="B36" s="94">
        <v>9780511998041</v>
      </c>
      <c r="C36" s="42" t="s">
        <v>154</v>
      </c>
      <c r="D36" s="42" t="s">
        <v>155</v>
      </c>
      <c r="E36" s="19">
        <v>90</v>
      </c>
      <c r="F36" s="18">
        <v>140</v>
      </c>
      <c r="G36" s="20">
        <v>110</v>
      </c>
      <c r="H36" s="21">
        <v>165</v>
      </c>
    </row>
    <row r="37" spans="2:8" x14ac:dyDescent="0.35">
      <c r="B37" s="94">
        <v>9781139524858</v>
      </c>
      <c r="C37" s="42" t="s">
        <v>165</v>
      </c>
      <c r="D37" s="42" t="s">
        <v>50</v>
      </c>
      <c r="E37" s="19">
        <v>140</v>
      </c>
      <c r="F37" s="18">
        <v>215</v>
      </c>
      <c r="G37" s="20">
        <v>170</v>
      </c>
      <c r="H37" s="21">
        <v>260</v>
      </c>
    </row>
    <row r="38" spans="2:8" x14ac:dyDescent="0.35">
      <c r="B38" s="94">
        <v>9781139939676</v>
      </c>
      <c r="C38" s="42" t="s">
        <v>67</v>
      </c>
      <c r="D38" s="42" t="s">
        <v>68</v>
      </c>
      <c r="E38" s="19">
        <v>140</v>
      </c>
      <c r="F38" s="18">
        <v>215</v>
      </c>
      <c r="G38" s="20">
        <v>170</v>
      </c>
      <c r="H38" s="21">
        <v>260</v>
      </c>
    </row>
    <row r="39" spans="2:8" x14ac:dyDescent="0.35">
      <c r="B39" s="94">
        <v>9781316659250</v>
      </c>
      <c r="C39" s="42" t="s">
        <v>69</v>
      </c>
      <c r="D39" s="42" t="s">
        <v>70</v>
      </c>
      <c r="E39" s="19">
        <v>140</v>
      </c>
      <c r="F39" s="18">
        <v>215</v>
      </c>
      <c r="G39" s="20">
        <v>170</v>
      </c>
      <c r="H39" s="21">
        <v>260</v>
      </c>
    </row>
    <row r="40" spans="2:8" x14ac:dyDescent="0.35">
      <c r="B40" s="94">
        <v>9780511894893</v>
      </c>
      <c r="C40" s="42" t="s">
        <v>73</v>
      </c>
      <c r="D40" s="42" t="s">
        <v>74</v>
      </c>
      <c r="E40" s="19">
        <v>140</v>
      </c>
      <c r="F40" s="18">
        <v>215</v>
      </c>
      <c r="G40" s="20">
        <v>170</v>
      </c>
      <c r="H40" s="21">
        <v>260</v>
      </c>
    </row>
    <row r="41" spans="2:8" x14ac:dyDescent="0.35">
      <c r="B41" s="94">
        <v>9781108556668</v>
      </c>
      <c r="C41" s="42" t="s">
        <v>166</v>
      </c>
      <c r="D41" s="42" t="s">
        <v>167</v>
      </c>
      <c r="E41" s="19">
        <v>140</v>
      </c>
      <c r="F41" s="18">
        <v>215</v>
      </c>
      <c r="G41" s="20">
        <v>170</v>
      </c>
      <c r="H41" s="21">
        <v>260</v>
      </c>
    </row>
    <row r="42" spans="2:8" x14ac:dyDescent="0.35">
      <c r="B42" s="50">
        <v>9781316756669</v>
      </c>
      <c r="C42" s="42" t="s">
        <v>86</v>
      </c>
      <c r="D42" s="42" t="s">
        <v>87</v>
      </c>
      <c r="E42" s="19">
        <v>140</v>
      </c>
      <c r="F42" s="18">
        <v>215</v>
      </c>
      <c r="G42" s="20">
        <v>170</v>
      </c>
      <c r="H42" s="21">
        <v>260</v>
      </c>
    </row>
    <row r="43" spans="2:8" x14ac:dyDescent="0.35">
      <c r="B43" s="50">
        <v>9781107590250</v>
      </c>
      <c r="C43" s="42" t="s">
        <v>90</v>
      </c>
      <c r="D43" s="42" t="s">
        <v>91</v>
      </c>
      <c r="E43" s="19">
        <v>140</v>
      </c>
      <c r="F43" s="18">
        <v>215</v>
      </c>
      <c r="G43" s="20">
        <v>170</v>
      </c>
      <c r="H43" s="21">
        <v>260</v>
      </c>
    </row>
    <row r="44" spans="2:8" x14ac:dyDescent="0.35">
      <c r="B44" s="50">
        <v>9781108596381</v>
      </c>
      <c r="C44" s="42" t="s">
        <v>92</v>
      </c>
      <c r="D44" s="42" t="s">
        <v>93</v>
      </c>
      <c r="E44" s="19">
        <v>140</v>
      </c>
      <c r="F44" s="18">
        <v>215</v>
      </c>
      <c r="G44" s="20">
        <v>170</v>
      </c>
      <c r="H44" s="21">
        <v>260</v>
      </c>
    </row>
    <row r="45" spans="2:8" x14ac:dyDescent="0.35">
      <c r="B45" s="50">
        <v>9781108116077</v>
      </c>
      <c r="C45" s="42" t="s">
        <v>96</v>
      </c>
      <c r="D45" s="42" t="s">
        <v>97</v>
      </c>
      <c r="E45" s="19">
        <v>140</v>
      </c>
      <c r="F45" s="18">
        <v>215</v>
      </c>
      <c r="G45" s="20">
        <v>170</v>
      </c>
      <c r="H45" s="21">
        <v>260</v>
      </c>
    </row>
    <row r="46" spans="2:8" x14ac:dyDescent="0.35">
      <c r="B46" s="50">
        <v>9781108557078</v>
      </c>
      <c r="C46" s="42" t="s">
        <v>98</v>
      </c>
      <c r="D46" s="42" t="s">
        <v>99</v>
      </c>
      <c r="E46" s="19">
        <v>140</v>
      </c>
      <c r="F46" s="18">
        <v>215</v>
      </c>
      <c r="G46" s="20">
        <v>170</v>
      </c>
      <c r="H46" s="21">
        <v>260</v>
      </c>
    </row>
    <row r="47" spans="2:8" x14ac:dyDescent="0.35">
      <c r="B47" s="50">
        <v>9781107300446</v>
      </c>
      <c r="C47" s="42" t="s">
        <v>100</v>
      </c>
      <c r="D47" s="42" t="s">
        <v>101</v>
      </c>
      <c r="E47" s="19">
        <v>140</v>
      </c>
      <c r="F47" s="18">
        <v>215</v>
      </c>
      <c r="G47" s="20">
        <v>170</v>
      </c>
      <c r="H47" s="21">
        <v>260</v>
      </c>
    </row>
    <row r="48" spans="2:8" x14ac:dyDescent="0.35">
      <c r="B48" s="50">
        <v>9781139207850</v>
      </c>
      <c r="C48" s="42" t="s">
        <v>102</v>
      </c>
      <c r="D48" s="42" t="s">
        <v>103</v>
      </c>
      <c r="E48" s="19">
        <v>140</v>
      </c>
      <c r="F48" s="18">
        <v>215</v>
      </c>
      <c r="G48" s="20">
        <v>170</v>
      </c>
      <c r="H48" s="21">
        <v>260</v>
      </c>
    </row>
    <row r="49" spans="2:8" x14ac:dyDescent="0.35">
      <c r="B49" s="50">
        <v>9781316338193</v>
      </c>
      <c r="C49" s="42" t="s">
        <v>106</v>
      </c>
      <c r="D49" s="42" t="s">
        <v>107</v>
      </c>
      <c r="E49" s="19">
        <v>140</v>
      </c>
      <c r="F49" s="18">
        <v>215</v>
      </c>
      <c r="G49" s="20">
        <v>170</v>
      </c>
      <c r="H49" s="21">
        <v>260</v>
      </c>
    </row>
    <row r="50" spans="2:8" x14ac:dyDescent="0.35">
      <c r="B50" s="50">
        <v>9781139342407</v>
      </c>
      <c r="C50" s="42" t="s">
        <v>108</v>
      </c>
      <c r="D50" s="42" t="s">
        <v>109</v>
      </c>
      <c r="E50" s="19">
        <v>140</v>
      </c>
      <c r="F50" s="18">
        <v>215</v>
      </c>
      <c r="G50" s="20">
        <v>170</v>
      </c>
      <c r="H50" s="21">
        <v>260</v>
      </c>
    </row>
    <row r="51" spans="2:8" x14ac:dyDescent="0.35">
      <c r="B51" s="50">
        <v>9781139208772</v>
      </c>
      <c r="C51" s="42" t="s">
        <v>110</v>
      </c>
      <c r="D51" s="42" t="s">
        <v>111</v>
      </c>
      <c r="E51" s="19">
        <v>140</v>
      </c>
      <c r="F51" s="18">
        <v>215</v>
      </c>
      <c r="G51" s="20">
        <v>170</v>
      </c>
      <c r="H51" s="21">
        <v>260</v>
      </c>
    </row>
    <row r="52" spans="2:8" x14ac:dyDescent="0.35">
      <c r="B52" s="50">
        <v>9781108637251</v>
      </c>
      <c r="C52" s="42" t="s">
        <v>169</v>
      </c>
      <c r="D52" s="42" t="s">
        <v>170</v>
      </c>
      <c r="E52" s="19">
        <v>140</v>
      </c>
      <c r="F52" s="18">
        <v>215</v>
      </c>
      <c r="G52" s="20">
        <v>170</v>
      </c>
      <c r="H52" s="21">
        <v>260</v>
      </c>
    </row>
    <row r="53" spans="2:8" x14ac:dyDescent="0.35">
      <c r="B53" s="50">
        <v>9781316227282</v>
      </c>
      <c r="C53" s="42" t="s">
        <v>128</v>
      </c>
      <c r="D53" s="42" t="s">
        <v>129</v>
      </c>
      <c r="E53" s="19">
        <v>140</v>
      </c>
      <c r="F53" s="18">
        <v>215</v>
      </c>
      <c r="G53" s="20">
        <v>170</v>
      </c>
      <c r="H53" s="21">
        <v>260</v>
      </c>
    </row>
    <row r="54" spans="2:8" x14ac:dyDescent="0.35">
      <c r="B54" s="50">
        <v>9781316258170</v>
      </c>
      <c r="C54" s="42" t="s">
        <v>132</v>
      </c>
      <c r="D54" s="42" t="s">
        <v>133</v>
      </c>
      <c r="E54" s="19">
        <v>140</v>
      </c>
      <c r="F54" s="18">
        <v>215</v>
      </c>
      <c r="G54" s="20">
        <v>170</v>
      </c>
      <c r="H54" s="21">
        <v>260</v>
      </c>
    </row>
    <row r="55" spans="2:8" x14ac:dyDescent="0.35">
      <c r="B55" s="50">
        <v>9780511978609</v>
      </c>
      <c r="C55" s="42" t="s">
        <v>134</v>
      </c>
      <c r="D55" s="42" t="s">
        <v>135</v>
      </c>
      <c r="E55" s="19">
        <v>140</v>
      </c>
      <c r="F55" s="18">
        <v>215</v>
      </c>
      <c r="G55" s="20">
        <v>170</v>
      </c>
      <c r="H55" s="21">
        <v>260</v>
      </c>
    </row>
    <row r="56" spans="2:8" x14ac:dyDescent="0.35">
      <c r="B56" s="50">
        <v>9781316163245</v>
      </c>
      <c r="C56" s="42" t="s">
        <v>140</v>
      </c>
      <c r="D56" s="42" t="s">
        <v>141</v>
      </c>
      <c r="E56" s="19">
        <v>140</v>
      </c>
      <c r="F56" s="18">
        <v>215</v>
      </c>
      <c r="G56" s="20">
        <v>170</v>
      </c>
      <c r="H56" s="21">
        <v>260</v>
      </c>
    </row>
    <row r="57" spans="2:8" x14ac:dyDescent="0.35">
      <c r="B57" s="50">
        <v>9781139029209</v>
      </c>
      <c r="C57" s="42" t="s">
        <v>142</v>
      </c>
      <c r="D57" s="42" t="s">
        <v>143</v>
      </c>
      <c r="E57" s="19">
        <v>140</v>
      </c>
      <c r="F57" s="18">
        <v>215</v>
      </c>
      <c r="G57" s="20">
        <v>170</v>
      </c>
      <c r="H57" s="21">
        <v>260</v>
      </c>
    </row>
    <row r="58" spans="2:8" x14ac:dyDescent="0.35">
      <c r="B58" s="50">
        <v>9781316649992</v>
      </c>
      <c r="C58" s="42" t="s">
        <v>144</v>
      </c>
      <c r="D58" s="42" t="s">
        <v>145</v>
      </c>
      <c r="E58" s="19">
        <v>140</v>
      </c>
      <c r="F58" s="18">
        <v>215</v>
      </c>
      <c r="G58" s="20">
        <v>170</v>
      </c>
      <c r="H58" s="21">
        <v>260</v>
      </c>
    </row>
    <row r="59" spans="2:8" x14ac:dyDescent="0.35">
      <c r="B59" s="50">
        <v>9781316282373</v>
      </c>
      <c r="C59" s="42" t="s">
        <v>148</v>
      </c>
      <c r="D59" s="42" t="s">
        <v>149</v>
      </c>
      <c r="E59" s="19">
        <v>140</v>
      </c>
      <c r="F59" s="18">
        <v>215</v>
      </c>
      <c r="G59" s="20">
        <v>170</v>
      </c>
      <c r="H59" s="21">
        <v>260</v>
      </c>
    </row>
    <row r="60" spans="2:8" x14ac:dyDescent="0.35">
      <c r="B60" s="50">
        <v>9781108178464</v>
      </c>
      <c r="C60" s="42" t="s">
        <v>152</v>
      </c>
      <c r="D60" s="42" t="s">
        <v>153</v>
      </c>
      <c r="E60" s="19">
        <v>140</v>
      </c>
      <c r="F60" s="18">
        <v>215</v>
      </c>
      <c r="G60" s="20">
        <v>170</v>
      </c>
      <c r="H60" s="21">
        <v>260</v>
      </c>
    </row>
    <row r="61" spans="2:8" x14ac:dyDescent="0.35">
      <c r="B61" s="50">
        <v>9781139095099</v>
      </c>
      <c r="C61" s="42" t="s">
        <v>1744</v>
      </c>
      <c r="D61" s="42" t="s">
        <v>50</v>
      </c>
      <c r="E61" s="19">
        <v>310</v>
      </c>
      <c r="F61" s="97">
        <v>500</v>
      </c>
      <c r="G61" s="98">
        <v>375</v>
      </c>
      <c r="H61" s="99">
        <v>600</v>
      </c>
    </row>
    <row r="62" spans="2:8" x14ac:dyDescent="0.35">
      <c r="B62" s="95">
        <v>9781139095105</v>
      </c>
      <c r="C62" s="91" t="s">
        <v>1745</v>
      </c>
      <c r="D62" s="91" t="s">
        <v>50</v>
      </c>
      <c r="E62" s="96">
        <v>310</v>
      </c>
      <c r="F62" s="97">
        <v>500</v>
      </c>
      <c r="G62" s="98">
        <v>375</v>
      </c>
      <c r="H62" s="99">
        <v>600</v>
      </c>
    </row>
    <row r="63" spans="2:8" x14ac:dyDescent="0.35">
      <c r="B63" s="207">
        <v>9781316711484</v>
      </c>
      <c r="C63" s="216" t="s">
        <v>1804</v>
      </c>
      <c r="D63" s="212" t="s">
        <v>1803</v>
      </c>
      <c r="E63" s="217">
        <v>90</v>
      </c>
      <c r="F63" s="209">
        <v>140</v>
      </c>
      <c r="G63" s="210">
        <v>110</v>
      </c>
      <c r="H63" s="211">
        <v>165</v>
      </c>
    </row>
    <row r="64" spans="2:8" x14ac:dyDescent="0.35">
      <c r="B64" s="207">
        <v>9781108615358</v>
      </c>
      <c r="C64" s="216" t="s">
        <v>1805</v>
      </c>
      <c r="D64" s="212" t="s">
        <v>1806</v>
      </c>
      <c r="E64" s="217">
        <v>90</v>
      </c>
      <c r="F64" s="209">
        <v>140</v>
      </c>
      <c r="G64" s="210">
        <v>110</v>
      </c>
      <c r="H64" s="211">
        <v>165</v>
      </c>
    </row>
    <row r="65" spans="2:8" x14ac:dyDescent="0.35">
      <c r="B65" s="205">
        <v>9781108227407</v>
      </c>
      <c r="C65" s="216" t="s">
        <v>1807</v>
      </c>
      <c r="D65" s="212" t="s">
        <v>1808</v>
      </c>
      <c r="E65" s="213">
        <v>140</v>
      </c>
      <c r="F65" s="209">
        <v>215</v>
      </c>
      <c r="G65" s="210">
        <v>170</v>
      </c>
      <c r="H65" s="211">
        <v>260</v>
      </c>
    </row>
    <row r="66" spans="2:8" x14ac:dyDescent="0.35">
      <c r="B66" s="205">
        <v>9781108290906</v>
      </c>
      <c r="C66" s="216" t="s">
        <v>1603</v>
      </c>
      <c r="D66" s="212" t="s">
        <v>1604</v>
      </c>
      <c r="E66" s="213">
        <v>140</v>
      </c>
      <c r="F66" s="209">
        <v>215</v>
      </c>
      <c r="G66" s="210">
        <v>170</v>
      </c>
      <c r="H66" s="211">
        <v>260</v>
      </c>
    </row>
    <row r="67" spans="2:8" ht="29" x14ac:dyDescent="0.35">
      <c r="B67" s="205">
        <v>9781108234214</v>
      </c>
      <c r="C67" s="216" t="s">
        <v>1809</v>
      </c>
      <c r="D67" s="212" t="s">
        <v>1595</v>
      </c>
      <c r="E67" s="213">
        <v>140</v>
      </c>
      <c r="F67" s="209">
        <v>215</v>
      </c>
      <c r="G67" s="210">
        <v>170</v>
      </c>
      <c r="H67" s="211">
        <v>260</v>
      </c>
    </row>
    <row r="68" spans="2:8" x14ac:dyDescent="0.35">
      <c r="B68" s="205">
        <v>9781108277846</v>
      </c>
      <c r="C68" s="216" t="s">
        <v>1638</v>
      </c>
      <c r="D68" s="212" t="s">
        <v>1835</v>
      </c>
      <c r="E68" s="217">
        <v>90</v>
      </c>
      <c r="F68" s="209">
        <v>140</v>
      </c>
      <c r="G68" s="210">
        <v>110</v>
      </c>
      <c r="H68" s="211">
        <v>165</v>
      </c>
    </row>
    <row r="69" spans="2:8" x14ac:dyDescent="0.35">
      <c r="B69" s="205">
        <v>9781107282001</v>
      </c>
      <c r="C69" s="216" t="s">
        <v>1836</v>
      </c>
      <c r="D69" s="212" t="s">
        <v>1837</v>
      </c>
      <c r="E69" s="213">
        <v>140</v>
      </c>
      <c r="F69" s="209">
        <v>215</v>
      </c>
      <c r="G69" s="210">
        <v>170</v>
      </c>
      <c r="H69" s="211">
        <v>260</v>
      </c>
    </row>
    <row r="70" spans="2:8" x14ac:dyDescent="0.35">
      <c r="B70" s="15"/>
      <c r="C70" s="38"/>
      <c r="D70" s="38"/>
      <c r="E70" s="199">
        <f>SUBTOTAL(109,Table5[GBP])</f>
        <v>7600</v>
      </c>
      <c r="F70" s="200">
        <f>SUBTOTAL(109,Table5[USD])</f>
        <v>11780</v>
      </c>
      <c r="G70" s="46">
        <f>SUBTOTAL(109,Table5[EUR])</f>
        <v>9250</v>
      </c>
      <c r="H70" s="198">
        <f>SUBTOTAL(109,Table5[AUD])</f>
        <v>14090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66"/>
  <sheetViews>
    <sheetView zoomScaleNormal="100" workbookViewId="0">
      <selection activeCell="B2" sqref="B2"/>
    </sheetView>
  </sheetViews>
  <sheetFormatPr defaultRowHeight="14.5" x14ac:dyDescent="0.35"/>
  <cols>
    <col min="2" max="2" width="19.1796875" bestFit="1" customWidth="1"/>
    <col min="3" max="3" width="58.7265625" customWidth="1"/>
    <col min="4" max="4" width="24.1796875" customWidth="1"/>
    <col min="5" max="5" width="8.81640625" bestFit="1" customWidth="1"/>
    <col min="7" max="7" width="9.08984375" bestFit="1" customWidth="1"/>
    <col min="8" max="8" width="12.453125" bestFit="1" customWidth="1"/>
  </cols>
  <sheetData>
    <row r="2" spans="2:8" x14ac:dyDescent="0.35">
      <c r="B2" s="2" t="s">
        <v>1764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9781139839204</v>
      </c>
      <c r="C6" s="42" t="s">
        <v>760</v>
      </c>
      <c r="D6" s="42" t="s">
        <v>761</v>
      </c>
      <c r="E6" s="19">
        <v>90</v>
      </c>
      <c r="F6" s="18">
        <v>140</v>
      </c>
      <c r="G6" s="20">
        <v>110</v>
      </c>
      <c r="H6" s="21">
        <v>165</v>
      </c>
    </row>
    <row r="7" spans="2:8" x14ac:dyDescent="0.35">
      <c r="B7" s="50">
        <v>9781139149389</v>
      </c>
      <c r="C7" s="42" t="s">
        <v>764</v>
      </c>
      <c r="D7" s="42" t="s">
        <v>765</v>
      </c>
      <c r="E7" s="19">
        <v>90</v>
      </c>
      <c r="F7" s="18">
        <v>140</v>
      </c>
      <c r="G7" s="20">
        <v>110</v>
      </c>
      <c r="H7" s="21">
        <v>165</v>
      </c>
    </row>
    <row r="8" spans="2:8" x14ac:dyDescent="0.35">
      <c r="B8" s="50">
        <v>9781108377591</v>
      </c>
      <c r="C8" s="42" t="s">
        <v>769</v>
      </c>
      <c r="D8" s="42" t="s">
        <v>770</v>
      </c>
      <c r="E8" s="19">
        <v>90</v>
      </c>
      <c r="F8" s="18">
        <v>140</v>
      </c>
      <c r="G8" s="20">
        <v>110</v>
      </c>
      <c r="H8" s="21">
        <v>165</v>
      </c>
    </row>
    <row r="9" spans="2:8" x14ac:dyDescent="0.35">
      <c r="B9" s="50">
        <v>9781316145340</v>
      </c>
      <c r="C9" s="42" t="s">
        <v>782</v>
      </c>
      <c r="D9" s="42" t="s">
        <v>783</v>
      </c>
      <c r="E9" s="19">
        <v>90</v>
      </c>
      <c r="F9" s="18">
        <v>140</v>
      </c>
      <c r="G9" s="20">
        <v>110</v>
      </c>
      <c r="H9" s="21">
        <v>165</v>
      </c>
    </row>
    <row r="10" spans="2:8" x14ac:dyDescent="0.35">
      <c r="B10" s="50">
        <v>9781108502238</v>
      </c>
      <c r="C10" s="42" t="s">
        <v>784</v>
      </c>
      <c r="D10" s="42" t="s">
        <v>785</v>
      </c>
      <c r="E10" s="19">
        <v>90</v>
      </c>
      <c r="F10" s="18">
        <v>140</v>
      </c>
      <c r="G10" s="20">
        <v>110</v>
      </c>
      <c r="H10" s="21">
        <v>165</v>
      </c>
    </row>
    <row r="11" spans="2:8" x14ac:dyDescent="0.35">
      <c r="B11" s="50">
        <v>9781139061780</v>
      </c>
      <c r="C11" s="42" t="s">
        <v>790</v>
      </c>
      <c r="D11" s="42" t="s">
        <v>791</v>
      </c>
      <c r="E11" s="19">
        <v>90</v>
      </c>
      <c r="F11" s="18">
        <v>140</v>
      </c>
      <c r="G11" s="20">
        <v>110</v>
      </c>
      <c r="H11" s="21">
        <v>165</v>
      </c>
    </row>
    <row r="12" spans="2:8" x14ac:dyDescent="0.35">
      <c r="B12" s="50">
        <v>9780511762475</v>
      </c>
      <c r="C12" s="42" t="s">
        <v>794</v>
      </c>
      <c r="D12" s="42" t="s">
        <v>795</v>
      </c>
      <c r="E12" s="19">
        <v>90</v>
      </c>
      <c r="F12" s="18">
        <v>140</v>
      </c>
      <c r="G12" s="20">
        <v>110</v>
      </c>
      <c r="H12" s="21">
        <v>165</v>
      </c>
    </row>
    <row r="13" spans="2:8" x14ac:dyDescent="0.35">
      <c r="B13" s="50">
        <v>9781316227534</v>
      </c>
      <c r="C13" s="42" t="s">
        <v>798</v>
      </c>
      <c r="D13" s="42" t="s">
        <v>799</v>
      </c>
      <c r="E13" s="19">
        <v>90</v>
      </c>
      <c r="F13" s="18">
        <v>140</v>
      </c>
      <c r="G13" s="20">
        <v>110</v>
      </c>
      <c r="H13" s="21">
        <v>165</v>
      </c>
    </row>
    <row r="14" spans="2:8" x14ac:dyDescent="0.35">
      <c r="B14" s="50">
        <v>9781107706835</v>
      </c>
      <c r="C14" s="42" t="s">
        <v>800</v>
      </c>
      <c r="D14" s="42" t="s">
        <v>801</v>
      </c>
      <c r="E14" s="19">
        <v>90</v>
      </c>
      <c r="F14" s="18">
        <v>140</v>
      </c>
      <c r="G14" s="20">
        <v>110</v>
      </c>
      <c r="H14" s="21">
        <v>165</v>
      </c>
    </row>
    <row r="15" spans="2:8" x14ac:dyDescent="0.35">
      <c r="B15" s="50">
        <v>9781108525633</v>
      </c>
      <c r="C15" s="42" t="s">
        <v>802</v>
      </c>
      <c r="D15" s="42" t="s">
        <v>803</v>
      </c>
      <c r="E15" s="19">
        <v>90</v>
      </c>
      <c r="F15" s="18">
        <v>140</v>
      </c>
      <c r="G15" s="20">
        <v>110</v>
      </c>
      <c r="H15" s="21">
        <v>165</v>
      </c>
    </row>
    <row r="16" spans="2:8" x14ac:dyDescent="0.35">
      <c r="B16" s="50">
        <v>9781107775541</v>
      </c>
      <c r="C16" s="42" t="s">
        <v>808</v>
      </c>
      <c r="D16" s="42" t="s">
        <v>809</v>
      </c>
      <c r="E16" s="19">
        <v>90</v>
      </c>
      <c r="F16" s="18">
        <v>140</v>
      </c>
      <c r="G16" s="20">
        <v>110</v>
      </c>
      <c r="H16" s="21">
        <v>165</v>
      </c>
    </row>
    <row r="17" spans="2:8" x14ac:dyDescent="0.35">
      <c r="B17" s="50">
        <v>9781108333498</v>
      </c>
      <c r="C17" s="42" t="s">
        <v>810</v>
      </c>
      <c r="D17" s="42" t="s">
        <v>97</v>
      </c>
      <c r="E17" s="19">
        <v>90</v>
      </c>
      <c r="F17" s="18">
        <v>140</v>
      </c>
      <c r="G17" s="20">
        <v>110</v>
      </c>
      <c r="H17" s="21">
        <v>165</v>
      </c>
    </row>
    <row r="18" spans="2:8" x14ac:dyDescent="0.35">
      <c r="B18" s="50">
        <v>9781316761489</v>
      </c>
      <c r="C18" s="42" t="s">
        <v>814</v>
      </c>
      <c r="D18" s="42" t="s">
        <v>815</v>
      </c>
      <c r="E18" s="19">
        <v>90</v>
      </c>
      <c r="F18" s="18">
        <v>140</v>
      </c>
      <c r="G18" s="20">
        <v>110</v>
      </c>
      <c r="H18" s="21">
        <v>165</v>
      </c>
    </row>
    <row r="19" spans="2:8" x14ac:dyDescent="0.35">
      <c r="B19" s="50">
        <v>9781139540582</v>
      </c>
      <c r="C19" s="42" t="s">
        <v>821</v>
      </c>
      <c r="D19" s="42" t="s">
        <v>822</v>
      </c>
      <c r="E19" s="19">
        <v>90</v>
      </c>
      <c r="F19" s="18">
        <v>140</v>
      </c>
      <c r="G19" s="20">
        <v>110</v>
      </c>
      <c r="H19" s="21">
        <v>165</v>
      </c>
    </row>
    <row r="20" spans="2:8" x14ac:dyDescent="0.35">
      <c r="B20" s="50">
        <v>9781107272859</v>
      </c>
      <c r="C20" s="42" t="s">
        <v>823</v>
      </c>
      <c r="D20" s="42" t="s">
        <v>824</v>
      </c>
      <c r="E20" s="19">
        <v>90</v>
      </c>
      <c r="F20" s="18">
        <v>140</v>
      </c>
      <c r="G20" s="20">
        <v>110</v>
      </c>
      <c r="H20" s="21">
        <v>165</v>
      </c>
    </row>
    <row r="21" spans="2:8" x14ac:dyDescent="0.35">
      <c r="B21" s="50">
        <v>9781108277679</v>
      </c>
      <c r="C21" s="42" t="s">
        <v>827</v>
      </c>
      <c r="D21" s="42" t="s">
        <v>828</v>
      </c>
      <c r="E21" s="19">
        <v>90</v>
      </c>
      <c r="F21" s="18">
        <v>140</v>
      </c>
      <c r="G21" s="20">
        <v>110</v>
      </c>
      <c r="H21" s="21">
        <v>165</v>
      </c>
    </row>
    <row r="22" spans="2:8" x14ac:dyDescent="0.35">
      <c r="B22" s="50">
        <v>9781139236904</v>
      </c>
      <c r="C22" s="42" t="s">
        <v>831</v>
      </c>
      <c r="D22" s="42" t="s">
        <v>832</v>
      </c>
      <c r="E22" s="19">
        <v>90</v>
      </c>
      <c r="F22" s="18">
        <v>140</v>
      </c>
      <c r="G22" s="20">
        <v>110</v>
      </c>
      <c r="H22" s="21">
        <v>165</v>
      </c>
    </row>
    <row r="23" spans="2:8" x14ac:dyDescent="0.35">
      <c r="B23" s="50">
        <v>9781316275757</v>
      </c>
      <c r="C23" s="42" t="s">
        <v>837</v>
      </c>
      <c r="D23" s="42" t="s">
        <v>838</v>
      </c>
      <c r="E23" s="19">
        <v>90</v>
      </c>
      <c r="F23" s="18">
        <v>140</v>
      </c>
      <c r="G23" s="20">
        <v>110</v>
      </c>
      <c r="H23" s="21">
        <v>165</v>
      </c>
    </row>
    <row r="24" spans="2:8" x14ac:dyDescent="0.35">
      <c r="B24" s="50">
        <v>9781316339251</v>
      </c>
      <c r="C24" s="42" t="s">
        <v>839</v>
      </c>
      <c r="D24" s="42" t="s">
        <v>840</v>
      </c>
      <c r="E24" s="19">
        <v>90</v>
      </c>
      <c r="F24" s="18">
        <v>140</v>
      </c>
      <c r="G24" s="20">
        <v>110</v>
      </c>
      <c r="H24" s="21">
        <v>165</v>
      </c>
    </row>
    <row r="25" spans="2:8" x14ac:dyDescent="0.35">
      <c r="B25" s="50">
        <v>9781139696678</v>
      </c>
      <c r="C25" s="42" t="s">
        <v>847</v>
      </c>
      <c r="D25" s="42" t="s">
        <v>848</v>
      </c>
      <c r="E25" s="19">
        <v>90</v>
      </c>
      <c r="F25" s="18">
        <v>140</v>
      </c>
      <c r="G25" s="20">
        <v>110</v>
      </c>
      <c r="H25" s="21">
        <v>165</v>
      </c>
    </row>
    <row r="26" spans="2:8" x14ac:dyDescent="0.35">
      <c r="B26" s="50">
        <v>9780511732294</v>
      </c>
      <c r="C26" s="42" t="s">
        <v>856</v>
      </c>
      <c r="D26" s="42" t="s">
        <v>857</v>
      </c>
      <c r="E26" s="19">
        <v>90</v>
      </c>
      <c r="F26" s="18">
        <v>140</v>
      </c>
      <c r="G26" s="20">
        <v>110</v>
      </c>
      <c r="H26" s="21">
        <v>165</v>
      </c>
    </row>
    <row r="27" spans="2:8" x14ac:dyDescent="0.35">
      <c r="B27" s="50">
        <v>9781139696609</v>
      </c>
      <c r="C27" s="42" t="s">
        <v>860</v>
      </c>
      <c r="D27" s="42" t="s">
        <v>861</v>
      </c>
      <c r="E27" s="19">
        <v>90</v>
      </c>
      <c r="F27" s="18">
        <v>140</v>
      </c>
      <c r="G27" s="20">
        <v>110</v>
      </c>
      <c r="H27" s="21">
        <v>165</v>
      </c>
    </row>
    <row r="28" spans="2:8" x14ac:dyDescent="0.35">
      <c r="B28" s="50">
        <v>9781139093811</v>
      </c>
      <c r="C28" s="42" t="s">
        <v>864</v>
      </c>
      <c r="D28" s="42" t="s">
        <v>865</v>
      </c>
      <c r="E28" s="19">
        <v>90</v>
      </c>
      <c r="F28" s="18">
        <v>140</v>
      </c>
      <c r="G28" s="20">
        <v>110</v>
      </c>
      <c r="H28" s="21">
        <v>165</v>
      </c>
    </row>
    <row r="29" spans="2:8" x14ac:dyDescent="0.35">
      <c r="B29" s="50">
        <v>9781139342742</v>
      </c>
      <c r="C29" s="42" t="s">
        <v>866</v>
      </c>
      <c r="D29" s="42" t="s">
        <v>867</v>
      </c>
      <c r="E29" s="19">
        <v>90</v>
      </c>
      <c r="F29" s="18">
        <v>140</v>
      </c>
      <c r="G29" s="20">
        <v>110</v>
      </c>
      <c r="H29" s="21">
        <v>165</v>
      </c>
    </row>
    <row r="30" spans="2:8" x14ac:dyDescent="0.35">
      <c r="B30" s="50">
        <v>9781316694473</v>
      </c>
      <c r="C30" s="42" t="s">
        <v>1899</v>
      </c>
      <c r="D30" s="42" t="s">
        <v>868</v>
      </c>
      <c r="E30" s="19">
        <v>90</v>
      </c>
      <c r="F30" s="18">
        <v>140</v>
      </c>
      <c r="G30" s="20">
        <v>110</v>
      </c>
      <c r="H30" s="21">
        <v>165</v>
      </c>
    </row>
    <row r="31" spans="2:8" x14ac:dyDescent="0.35">
      <c r="B31" s="50">
        <v>9781108646673</v>
      </c>
      <c r="C31" s="49" t="s">
        <v>900</v>
      </c>
      <c r="D31" s="42" t="s">
        <v>766</v>
      </c>
      <c r="E31" s="19">
        <v>140</v>
      </c>
      <c r="F31" s="18">
        <v>215</v>
      </c>
      <c r="G31" s="20">
        <v>170</v>
      </c>
      <c r="H31" s="21">
        <v>260</v>
      </c>
    </row>
    <row r="32" spans="2:8" x14ac:dyDescent="0.35">
      <c r="B32" s="50">
        <v>9781139047791</v>
      </c>
      <c r="C32" s="42" t="s">
        <v>767</v>
      </c>
      <c r="D32" s="42" t="s">
        <v>768</v>
      </c>
      <c r="E32" s="19">
        <v>140</v>
      </c>
      <c r="F32" s="18">
        <v>215</v>
      </c>
      <c r="G32" s="20">
        <v>170</v>
      </c>
      <c r="H32" s="21">
        <v>260</v>
      </c>
    </row>
    <row r="33" spans="2:8" x14ac:dyDescent="0.35">
      <c r="B33" s="50">
        <v>9781139034746</v>
      </c>
      <c r="C33" s="42" t="s">
        <v>771</v>
      </c>
      <c r="D33" s="42" t="s">
        <v>772</v>
      </c>
      <c r="E33" s="19">
        <v>140</v>
      </c>
      <c r="F33" s="18">
        <v>215</v>
      </c>
      <c r="G33" s="20">
        <v>170</v>
      </c>
      <c r="H33" s="21">
        <v>260</v>
      </c>
    </row>
    <row r="34" spans="2:8" x14ac:dyDescent="0.35">
      <c r="B34" s="50">
        <v>9781139136938</v>
      </c>
      <c r="C34" s="42" t="s">
        <v>773</v>
      </c>
      <c r="D34" s="42" t="s">
        <v>774</v>
      </c>
      <c r="E34" s="19">
        <v>140</v>
      </c>
      <c r="F34" s="18">
        <v>215</v>
      </c>
      <c r="G34" s="20">
        <v>170</v>
      </c>
      <c r="H34" s="21">
        <v>260</v>
      </c>
    </row>
    <row r="35" spans="2:8" x14ac:dyDescent="0.35">
      <c r="B35" s="50">
        <v>9781107415324</v>
      </c>
      <c r="C35" s="42" t="s">
        <v>775</v>
      </c>
      <c r="D35" s="42" t="s">
        <v>776</v>
      </c>
      <c r="E35" s="19">
        <v>140</v>
      </c>
      <c r="F35" s="18">
        <v>215</v>
      </c>
      <c r="G35" s="20">
        <v>170</v>
      </c>
      <c r="H35" s="21">
        <v>260</v>
      </c>
    </row>
    <row r="36" spans="2:8" x14ac:dyDescent="0.35">
      <c r="B36" s="50">
        <v>9781107415379</v>
      </c>
      <c r="C36" s="42" t="s">
        <v>777</v>
      </c>
      <c r="D36" s="42" t="s">
        <v>776</v>
      </c>
      <c r="E36" s="19">
        <v>140</v>
      </c>
      <c r="F36" s="18">
        <v>215</v>
      </c>
      <c r="G36" s="20">
        <v>170</v>
      </c>
      <c r="H36" s="21">
        <v>260</v>
      </c>
    </row>
    <row r="37" spans="2:8" x14ac:dyDescent="0.35">
      <c r="B37" s="50">
        <v>9781107415386</v>
      </c>
      <c r="C37" s="42" t="s">
        <v>778</v>
      </c>
      <c r="D37" s="42" t="s">
        <v>776</v>
      </c>
      <c r="E37" s="19">
        <v>140</v>
      </c>
      <c r="F37" s="18">
        <v>215</v>
      </c>
      <c r="G37" s="20">
        <v>170</v>
      </c>
      <c r="H37" s="21">
        <v>260</v>
      </c>
    </row>
    <row r="38" spans="2:8" x14ac:dyDescent="0.35">
      <c r="B38" s="50">
        <v>9781107415416</v>
      </c>
      <c r="C38" s="42" t="s">
        <v>779</v>
      </c>
      <c r="D38" s="42" t="s">
        <v>776</v>
      </c>
      <c r="E38" s="19">
        <v>140</v>
      </c>
      <c r="F38" s="18">
        <v>215</v>
      </c>
      <c r="G38" s="20">
        <v>170</v>
      </c>
      <c r="H38" s="21">
        <v>260</v>
      </c>
    </row>
    <row r="39" spans="2:8" x14ac:dyDescent="0.35">
      <c r="B39" s="50">
        <v>9780511783142</v>
      </c>
      <c r="C39" s="42" t="s">
        <v>780</v>
      </c>
      <c r="D39" s="42" t="s">
        <v>781</v>
      </c>
      <c r="E39" s="19">
        <v>140</v>
      </c>
      <c r="F39" s="18">
        <v>215</v>
      </c>
      <c r="G39" s="20">
        <v>170</v>
      </c>
      <c r="H39" s="21">
        <v>260</v>
      </c>
    </row>
    <row r="40" spans="2:8" x14ac:dyDescent="0.35">
      <c r="B40" s="50">
        <v>9781107339217</v>
      </c>
      <c r="C40" s="42" t="s">
        <v>786</v>
      </c>
      <c r="D40" s="42" t="s">
        <v>787</v>
      </c>
      <c r="E40" s="19">
        <v>140</v>
      </c>
      <c r="F40" s="18">
        <v>215</v>
      </c>
      <c r="G40" s="20">
        <v>170</v>
      </c>
      <c r="H40" s="21">
        <v>260</v>
      </c>
    </row>
    <row r="41" spans="2:8" x14ac:dyDescent="0.35">
      <c r="B41" s="50">
        <v>9781316217269</v>
      </c>
      <c r="C41" s="42" t="s">
        <v>788</v>
      </c>
      <c r="D41" s="42" t="s">
        <v>789</v>
      </c>
      <c r="E41" s="19">
        <v>140</v>
      </c>
      <c r="F41" s="18">
        <v>215</v>
      </c>
      <c r="G41" s="20">
        <v>170</v>
      </c>
      <c r="H41" s="21">
        <v>260</v>
      </c>
    </row>
    <row r="42" spans="2:8" x14ac:dyDescent="0.35">
      <c r="B42" s="50">
        <v>9781316534588</v>
      </c>
      <c r="C42" s="42" t="s">
        <v>792</v>
      </c>
      <c r="D42" s="42" t="s">
        <v>793</v>
      </c>
      <c r="E42" s="19">
        <v>140</v>
      </c>
      <c r="F42" s="18">
        <v>215</v>
      </c>
      <c r="G42" s="20">
        <v>170</v>
      </c>
      <c r="H42" s="21">
        <v>260</v>
      </c>
    </row>
    <row r="43" spans="2:8" x14ac:dyDescent="0.35">
      <c r="B43" s="50">
        <v>9781316661864</v>
      </c>
      <c r="C43" s="42" t="s">
        <v>796</v>
      </c>
      <c r="D43" s="42" t="s">
        <v>797</v>
      </c>
      <c r="E43" s="19">
        <v>140</v>
      </c>
      <c r="F43" s="18">
        <v>215</v>
      </c>
      <c r="G43" s="20">
        <v>170</v>
      </c>
      <c r="H43" s="21">
        <v>260</v>
      </c>
    </row>
    <row r="44" spans="2:8" x14ac:dyDescent="0.35">
      <c r="B44" s="50">
        <v>9781139248792</v>
      </c>
      <c r="C44" s="42" t="s">
        <v>804</v>
      </c>
      <c r="D44" s="42" t="s">
        <v>805</v>
      </c>
      <c r="E44" s="19">
        <v>140</v>
      </c>
      <c r="F44" s="18">
        <v>215</v>
      </c>
      <c r="G44" s="20">
        <v>170</v>
      </c>
      <c r="H44" s="21">
        <v>260</v>
      </c>
    </row>
    <row r="45" spans="2:8" x14ac:dyDescent="0.35">
      <c r="B45" s="50">
        <v>9781139208628</v>
      </c>
      <c r="C45" s="42" t="s">
        <v>806</v>
      </c>
      <c r="D45" s="42" t="s">
        <v>807</v>
      </c>
      <c r="E45" s="19">
        <v>140</v>
      </c>
      <c r="F45" s="18">
        <v>215</v>
      </c>
      <c r="G45" s="20">
        <v>170</v>
      </c>
      <c r="H45" s="21">
        <v>260</v>
      </c>
    </row>
    <row r="46" spans="2:8" x14ac:dyDescent="0.35">
      <c r="B46" s="50">
        <v>9781316162514</v>
      </c>
      <c r="C46" s="42" t="s">
        <v>811</v>
      </c>
      <c r="D46" s="42" t="s">
        <v>812</v>
      </c>
      <c r="E46" s="19">
        <v>140</v>
      </c>
      <c r="F46" s="18">
        <v>215</v>
      </c>
      <c r="G46" s="20">
        <v>170</v>
      </c>
      <c r="H46" s="21">
        <v>260</v>
      </c>
    </row>
    <row r="47" spans="2:8" x14ac:dyDescent="0.35">
      <c r="B47" s="50">
        <v>9781316676790</v>
      </c>
      <c r="C47" s="42" t="s">
        <v>816</v>
      </c>
      <c r="D47" s="42" t="s">
        <v>817</v>
      </c>
      <c r="E47" s="19">
        <v>140</v>
      </c>
      <c r="F47" s="18">
        <v>215</v>
      </c>
      <c r="G47" s="20">
        <v>170</v>
      </c>
      <c r="H47" s="21">
        <v>260</v>
      </c>
    </row>
    <row r="48" spans="2:8" x14ac:dyDescent="0.35">
      <c r="B48" s="50">
        <v>9781108347907</v>
      </c>
      <c r="C48" s="42" t="s">
        <v>818</v>
      </c>
      <c r="D48" s="42" t="s">
        <v>54</v>
      </c>
      <c r="E48" s="19">
        <v>140</v>
      </c>
      <c r="F48" s="18">
        <v>215</v>
      </c>
      <c r="G48" s="20">
        <v>170</v>
      </c>
      <c r="H48" s="21">
        <v>260</v>
      </c>
    </row>
    <row r="49" spans="2:8" x14ac:dyDescent="0.35">
      <c r="B49" s="50">
        <v>9781108163941</v>
      </c>
      <c r="C49" s="42" t="s">
        <v>819</v>
      </c>
      <c r="D49" s="42" t="s">
        <v>820</v>
      </c>
      <c r="E49" s="19">
        <v>140</v>
      </c>
      <c r="F49" s="18">
        <v>215</v>
      </c>
      <c r="G49" s="20">
        <v>170</v>
      </c>
      <c r="H49" s="21">
        <v>260</v>
      </c>
    </row>
    <row r="50" spans="2:8" x14ac:dyDescent="0.35">
      <c r="B50" s="50">
        <v>9781316481066</v>
      </c>
      <c r="C50" s="101" t="s">
        <v>825</v>
      </c>
      <c r="D50" s="42" t="s">
        <v>826</v>
      </c>
      <c r="E50" s="19">
        <v>140</v>
      </c>
      <c r="F50" s="18">
        <v>215</v>
      </c>
      <c r="G50" s="20">
        <v>170</v>
      </c>
      <c r="H50" s="21">
        <v>260</v>
      </c>
    </row>
    <row r="51" spans="2:8" x14ac:dyDescent="0.35">
      <c r="B51" s="50">
        <v>9780511894824</v>
      </c>
      <c r="C51" s="42" t="s">
        <v>829</v>
      </c>
      <c r="D51" s="42" t="s">
        <v>830</v>
      </c>
      <c r="E51" s="19">
        <v>140</v>
      </c>
      <c r="F51" s="18">
        <v>215</v>
      </c>
      <c r="G51" s="20">
        <v>170</v>
      </c>
      <c r="H51" s="21">
        <v>260</v>
      </c>
    </row>
    <row r="52" spans="2:8" x14ac:dyDescent="0.35">
      <c r="B52" s="50">
        <v>9781108377195</v>
      </c>
      <c r="C52" s="42" t="s">
        <v>833</v>
      </c>
      <c r="D52" s="42" t="s">
        <v>834</v>
      </c>
      <c r="E52" s="19">
        <v>140</v>
      </c>
      <c r="F52" s="18">
        <v>215</v>
      </c>
      <c r="G52" s="20">
        <v>170</v>
      </c>
      <c r="H52" s="21">
        <v>260</v>
      </c>
    </row>
    <row r="53" spans="2:8" x14ac:dyDescent="0.35">
      <c r="B53" s="50">
        <v>9781316535981</v>
      </c>
      <c r="C53" s="42" t="s">
        <v>835</v>
      </c>
      <c r="D53" s="42" t="s">
        <v>836</v>
      </c>
      <c r="E53" s="19">
        <v>140</v>
      </c>
      <c r="F53" s="18">
        <v>215</v>
      </c>
      <c r="G53" s="20">
        <v>170</v>
      </c>
      <c r="H53" s="21">
        <v>260</v>
      </c>
    </row>
    <row r="54" spans="2:8" x14ac:dyDescent="0.35">
      <c r="B54" s="50">
        <v>9781139034135</v>
      </c>
      <c r="C54" s="42" t="s">
        <v>841</v>
      </c>
      <c r="D54" s="42" t="s">
        <v>842</v>
      </c>
      <c r="E54" s="19">
        <v>140</v>
      </c>
      <c r="F54" s="18">
        <v>215</v>
      </c>
      <c r="G54" s="20">
        <v>170</v>
      </c>
      <c r="H54" s="21">
        <v>260</v>
      </c>
    </row>
    <row r="55" spans="2:8" x14ac:dyDescent="0.35">
      <c r="B55" s="50">
        <v>9781108164290</v>
      </c>
      <c r="C55" s="42" t="s">
        <v>843</v>
      </c>
      <c r="D55" s="42" t="s">
        <v>844</v>
      </c>
      <c r="E55" s="19">
        <v>140</v>
      </c>
      <c r="F55" s="18">
        <v>215</v>
      </c>
      <c r="G55" s="20">
        <v>170</v>
      </c>
      <c r="H55" s="21">
        <v>260</v>
      </c>
    </row>
    <row r="56" spans="2:8" x14ac:dyDescent="0.35">
      <c r="B56" s="50">
        <v>9781108399708</v>
      </c>
      <c r="C56" s="42" t="s">
        <v>845</v>
      </c>
      <c r="D56" s="42" t="s">
        <v>846</v>
      </c>
      <c r="E56" s="19">
        <v>140</v>
      </c>
      <c r="F56" s="18">
        <v>215</v>
      </c>
      <c r="G56" s="20">
        <v>170</v>
      </c>
      <c r="H56" s="21">
        <v>260</v>
      </c>
    </row>
    <row r="57" spans="2:8" x14ac:dyDescent="0.35">
      <c r="B57" s="50">
        <v>9781107588783</v>
      </c>
      <c r="C57" s="42" t="s">
        <v>849</v>
      </c>
      <c r="D57" s="42" t="s">
        <v>850</v>
      </c>
      <c r="E57" s="19">
        <v>140</v>
      </c>
      <c r="F57" s="18">
        <v>215</v>
      </c>
      <c r="G57" s="20">
        <v>170</v>
      </c>
      <c r="H57" s="21">
        <v>260</v>
      </c>
    </row>
    <row r="58" spans="2:8" x14ac:dyDescent="0.35">
      <c r="B58" s="50">
        <v>9781108241847</v>
      </c>
      <c r="C58" s="49" t="s">
        <v>890</v>
      </c>
      <c r="D58" s="42" t="s">
        <v>851</v>
      </c>
      <c r="E58" s="19">
        <v>140</v>
      </c>
      <c r="F58" s="18">
        <v>215</v>
      </c>
      <c r="G58" s="20">
        <v>170</v>
      </c>
      <c r="H58" s="21">
        <v>260</v>
      </c>
    </row>
    <row r="59" spans="2:8" x14ac:dyDescent="0.35">
      <c r="B59" s="50">
        <v>9781139583817</v>
      </c>
      <c r="C59" s="42" t="s">
        <v>852</v>
      </c>
      <c r="D59" s="42" t="s">
        <v>853</v>
      </c>
      <c r="E59" s="19">
        <v>140</v>
      </c>
      <c r="F59" s="18">
        <v>215</v>
      </c>
      <c r="G59" s="20">
        <v>170</v>
      </c>
      <c r="H59" s="21">
        <v>260</v>
      </c>
    </row>
    <row r="60" spans="2:8" x14ac:dyDescent="0.35">
      <c r="B60" s="50">
        <v>9781316146705</v>
      </c>
      <c r="C60" s="42" t="s">
        <v>854</v>
      </c>
      <c r="D60" s="42" t="s">
        <v>855</v>
      </c>
      <c r="E60" s="19">
        <v>140</v>
      </c>
      <c r="F60" s="18">
        <v>215</v>
      </c>
      <c r="G60" s="20">
        <v>170</v>
      </c>
      <c r="H60" s="21">
        <v>260</v>
      </c>
    </row>
    <row r="61" spans="2:8" x14ac:dyDescent="0.35">
      <c r="B61" s="50">
        <v>9781139629072</v>
      </c>
      <c r="C61" s="42" t="s">
        <v>858</v>
      </c>
      <c r="D61" s="42" t="s">
        <v>859</v>
      </c>
      <c r="E61" s="19">
        <v>140</v>
      </c>
      <c r="F61" s="18">
        <v>215</v>
      </c>
      <c r="G61" s="20">
        <v>170</v>
      </c>
      <c r="H61" s="21">
        <v>260</v>
      </c>
    </row>
    <row r="62" spans="2:8" x14ac:dyDescent="0.35">
      <c r="B62" s="50">
        <v>9781139083652</v>
      </c>
      <c r="C62" s="42" t="s">
        <v>862</v>
      </c>
      <c r="D62" s="42" t="s">
        <v>863</v>
      </c>
      <c r="E62" s="19">
        <v>140</v>
      </c>
      <c r="F62" s="18">
        <v>215</v>
      </c>
      <c r="G62" s="20">
        <v>170</v>
      </c>
      <c r="H62" s="21">
        <v>260</v>
      </c>
    </row>
    <row r="63" spans="2:8" x14ac:dyDescent="0.35">
      <c r="B63" s="50">
        <v>9781108632157</v>
      </c>
      <c r="C63" s="42" t="s">
        <v>869</v>
      </c>
      <c r="D63" s="42" t="s">
        <v>870</v>
      </c>
      <c r="E63" s="19">
        <v>140</v>
      </c>
      <c r="F63" s="18">
        <v>215</v>
      </c>
      <c r="G63" s="20">
        <v>170</v>
      </c>
      <c r="H63" s="21">
        <v>260</v>
      </c>
    </row>
    <row r="64" spans="2:8" x14ac:dyDescent="0.35">
      <c r="B64" s="50">
        <v>9781139016476</v>
      </c>
      <c r="C64" s="42" t="s">
        <v>871</v>
      </c>
      <c r="D64" s="42" t="s">
        <v>872</v>
      </c>
      <c r="E64" s="19">
        <v>140</v>
      </c>
      <c r="F64" s="18">
        <v>215</v>
      </c>
      <c r="G64" s="20">
        <v>170</v>
      </c>
      <c r="H64" s="21">
        <v>260</v>
      </c>
    </row>
    <row r="65" spans="2:8" x14ac:dyDescent="0.35">
      <c r="B65" s="205">
        <v>9781108647076</v>
      </c>
      <c r="C65" s="212" t="s">
        <v>1813</v>
      </c>
      <c r="D65" s="212" t="s">
        <v>1814</v>
      </c>
      <c r="E65" s="19">
        <v>140</v>
      </c>
      <c r="F65" s="18">
        <v>215</v>
      </c>
      <c r="G65" s="20">
        <v>170</v>
      </c>
      <c r="H65" s="21">
        <v>260</v>
      </c>
    </row>
    <row r="66" spans="2:8" x14ac:dyDescent="0.35">
      <c r="B66" s="207">
        <v>9780511975431</v>
      </c>
      <c r="C66" s="208" t="s">
        <v>1842</v>
      </c>
      <c r="D66" s="212" t="s">
        <v>1870</v>
      </c>
      <c r="E66" s="19">
        <v>90</v>
      </c>
      <c r="F66" s="18">
        <v>140</v>
      </c>
      <c r="G66" s="20">
        <v>110</v>
      </c>
      <c r="H66" s="21">
        <v>165</v>
      </c>
    </row>
    <row r="67" spans="2:8" x14ac:dyDescent="0.35">
      <c r="B67" s="207">
        <v>9780511977909</v>
      </c>
      <c r="C67" s="208" t="s">
        <v>1843</v>
      </c>
      <c r="D67" s="212" t="s">
        <v>1016</v>
      </c>
      <c r="E67" s="19">
        <v>140</v>
      </c>
      <c r="F67" s="18">
        <v>215</v>
      </c>
      <c r="G67" s="20">
        <v>170</v>
      </c>
      <c r="H67" s="21">
        <v>260</v>
      </c>
    </row>
    <row r="68" spans="2:8" x14ac:dyDescent="0.35">
      <c r="B68" s="207">
        <v>9780511974540</v>
      </c>
      <c r="C68" s="208" t="s">
        <v>1844</v>
      </c>
      <c r="D68" s="212" t="s">
        <v>1871</v>
      </c>
      <c r="E68" s="19">
        <v>140</v>
      </c>
      <c r="F68" s="18">
        <v>215</v>
      </c>
      <c r="G68" s="20">
        <v>170</v>
      </c>
      <c r="H68" s="21">
        <v>260</v>
      </c>
    </row>
    <row r="69" spans="2:8" x14ac:dyDescent="0.35">
      <c r="B69" s="207">
        <v>9780511976681</v>
      </c>
      <c r="C69" s="208" t="s">
        <v>1845</v>
      </c>
      <c r="D69" s="212" t="s">
        <v>1872</v>
      </c>
      <c r="E69" s="19">
        <v>90</v>
      </c>
      <c r="F69" s="18">
        <v>140</v>
      </c>
      <c r="G69" s="20">
        <v>110</v>
      </c>
      <c r="H69" s="21">
        <v>165</v>
      </c>
    </row>
    <row r="70" spans="2:8" x14ac:dyDescent="0.35">
      <c r="B70" s="207">
        <v>9780511761850</v>
      </c>
      <c r="C70" s="208" t="s">
        <v>1846</v>
      </c>
      <c r="D70" s="212" t="s">
        <v>1873</v>
      </c>
      <c r="E70" s="19">
        <v>140</v>
      </c>
      <c r="F70" s="18">
        <v>215</v>
      </c>
      <c r="G70" s="20">
        <v>170</v>
      </c>
      <c r="H70" s="21">
        <v>260</v>
      </c>
    </row>
    <row r="71" spans="2:8" x14ac:dyDescent="0.35">
      <c r="B71" s="207">
        <v>9780511712067</v>
      </c>
      <c r="C71" s="208" t="s">
        <v>1847</v>
      </c>
      <c r="D71" s="212" t="s">
        <v>1874</v>
      </c>
      <c r="E71" s="19">
        <v>90</v>
      </c>
      <c r="F71" s="18">
        <v>140</v>
      </c>
      <c r="G71" s="20">
        <v>110</v>
      </c>
      <c r="H71" s="21">
        <v>165</v>
      </c>
    </row>
    <row r="72" spans="2:8" x14ac:dyDescent="0.35">
      <c r="B72" s="207">
        <v>9781107339200</v>
      </c>
      <c r="C72" s="208" t="s">
        <v>938</v>
      </c>
      <c r="D72" s="212" t="s">
        <v>787</v>
      </c>
      <c r="E72" s="19">
        <v>140</v>
      </c>
      <c r="F72" s="18">
        <v>215</v>
      </c>
      <c r="G72" s="20">
        <v>170</v>
      </c>
      <c r="H72" s="21">
        <v>260</v>
      </c>
    </row>
    <row r="73" spans="2:8" x14ac:dyDescent="0.35">
      <c r="B73" s="207">
        <v>9780511979286</v>
      </c>
      <c r="C73" s="208" t="s">
        <v>1848</v>
      </c>
      <c r="D73" s="212" t="s">
        <v>1875</v>
      </c>
      <c r="E73" s="19">
        <v>90</v>
      </c>
      <c r="F73" s="18">
        <v>140</v>
      </c>
      <c r="G73" s="20">
        <v>110</v>
      </c>
      <c r="H73" s="21">
        <v>165</v>
      </c>
    </row>
    <row r="74" spans="2:8" x14ac:dyDescent="0.35">
      <c r="B74" s="207">
        <v>9781139084383</v>
      </c>
      <c r="C74" s="208" t="s">
        <v>1849</v>
      </c>
      <c r="D74" s="212" t="s">
        <v>1876</v>
      </c>
      <c r="E74" s="19">
        <v>140</v>
      </c>
      <c r="F74" s="18">
        <v>215</v>
      </c>
      <c r="G74" s="20">
        <v>170</v>
      </c>
      <c r="H74" s="21">
        <v>260</v>
      </c>
    </row>
    <row r="75" spans="2:8" x14ac:dyDescent="0.35">
      <c r="B75" s="207">
        <v>9780511770722</v>
      </c>
      <c r="C75" s="208" t="s">
        <v>1850</v>
      </c>
      <c r="D75" s="212" t="s">
        <v>1877</v>
      </c>
      <c r="E75" s="19">
        <v>90</v>
      </c>
      <c r="F75" s="18">
        <v>140</v>
      </c>
      <c r="G75" s="20">
        <v>110</v>
      </c>
      <c r="H75" s="21">
        <v>165</v>
      </c>
    </row>
    <row r="76" spans="2:8" x14ac:dyDescent="0.35">
      <c r="B76" s="207">
        <v>9780511635403</v>
      </c>
      <c r="C76" s="208" t="s">
        <v>1851</v>
      </c>
      <c r="D76" s="212" t="s">
        <v>1878</v>
      </c>
      <c r="E76" s="19">
        <v>90</v>
      </c>
      <c r="F76" s="18">
        <v>140</v>
      </c>
      <c r="G76" s="20">
        <v>110</v>
      </c>
      <c r="H76" s="21">
        <v>165</v>
      </c>
    </row>
    <row r="77" spans="2:8" x14ac:dyDescent="0.35">
      <c r="B77" s="207">
        <v>9780511596766</v>
      </c>
      <c r="C77" s="208" t="s">
        <v>1852</v>
      </c>
      <c r="D77" s="212" t="s">
        <v>1879</v>
      </c>
      <c r="E77" s="19">
        <v>140</v>
      </c>
      <c r="F77" s="18">
        <v>215</v>
      </c>
      <c r="G77" s="20">
        <v>170</v>
      </c>
      <c r="H77" s="21">
        <v>260</v>
      </c>
    </row>
    <row r="78" spans="2:8" x14ac:dyDescent="0.35">
      <c r="B78" s="207">
        <v>9780511978586</v>
      </c>
      <c r="C78" s="208" t="s">
        <v>1853</v>
      </c>
      <c r="D78" s="212" t="s">
        <v>1880</v>
      </c>
      <c r="E78" s="19">
        <v>140</v>
      </c>
      <c r="F78" s="18">
        <v>215</v>
      </c>
      <c r="G78" s="20">
        <v>170</v>
      </c>
      <c r="H78" s="21">
        <v>260</v>
      </c>
    </row>
    <row r="79" spans="2:8" x14ac:dyDescent="0.35">
      <c r="B79" s="207">
        <v>9781139003735</v>
      </c>
      <c r="C79" s="208" t="s">
        <v>1854</v>
      </c>
      <c r="D79" s="212" t="s">
        <v>1101</v>
      </c>
      <c r="E79" s="19">
        <v>140</v>
      </c>
      <c r="F79" s="18">
        <v>215</v>
      </c>
      <c r="G79" s="20">
        <v>170</v>
      </c>
      <c r="H79" s="21">
        <v>260</v>
      </c>
    </row>
    <row r="80" spans="2:8" x14ac:dyDescent="0.35">
      <c r="B80" s="207">
        <v>9780511819605</v>
      </c>
      <c r="C80" s="208" t="s">
        <v>1855</v>
      </c>
      <c r="D80" s="212" t="s">
        <v>1881</v>
      </c>
      <c r="E80" s="19">
        <v>140</v>
      </c>
      <c r="F80" s="18">
        <v>215</v>
      </c>
      <c r="G80" s="20">
        <v>170</v>
      </c>
      <c r="H80" s="21">
        <v>260</v>
      </c>
    </row>
    <row r="81" spans="2:8" x14ac:dyDescent="0.35">
      <c r="B81" s="207">
        <v>9780511753619</v>
      </c>
      <c r="C81" s="208" t="s">
        <v>1856</v>
      </c>
      <c r="D81" s="212" t="s">
        <v>1882</v>
      </c>
      <c r="E81" s="19">
        <v>140</v>
      </c>
      <c r="F81" s="18">
        <v>215</v>
      </c>
      <c r="G81" s="20">
        <v>170</v>
      </c>
      <c r="H81" s="21">
        <v>260</v>
      </c>
    </row>
    <row r="82" spans="2:8" x14ac:dyDescent="0.35">
      <c r="B82" s="207">
        <v>9780511975714</v>
      </c>
      <c r="C82" s="208" t="s">
        <v>1857</v>
      </c>
      <c r="D82" s="212" t="s">
        <v>1037</v>
      </c>
      <c r="E82" s="19">
        <v>140</v>
      </c>
      <c r="F82" s="18">
        <v>215</v>
      </c>
      <c r="G82" s="20">
        <v>170</v>
      </c>
      <c r="H82" s="21">
        <v>260</v>
      </c>
    </row>
    <row r="83" spans="2:8" x14ac:dyDescent="0.35">
      <c r="B83" s="207">
        <v>9780511844607</v>
      </c>
      <c r="C83" s="208" t="s">
        <v>1858</v>
      </c>
      <c r="D83" s="212" t="s">
        <v>1883</v>
      </c>
      <c r="E83" s="19">
        <v>140</v>
      </c>
      <c r="F83" s="18">
        <v>215</v>
      </c>
      <c r="G83" s="20">
        <v>170</v>
      </c>
      <c r="H83" s="21">
        <v>260</v>
      </c>
    </row>
    <row r="84" spans="2:8" x14ac:dyDescent="0.35">
      <c r="B84" s="207">
        <v>9781139042765</v>
      </c>
      <c r="C84" s="208" t="s">
        <v>1859</v>
      </c>
      <c r="D84" s="212" t="s">
        <v>1163</v>
      </c>
      <c r="E84" s="19">
        <v>90</v>
      </c>
      <c r="F84" s="18">
        <v>140</v>
      </c>
      <c r="G84" s="20">
        <v>110</v>
      </c>
      <c r="H84" s="21">
        <v>165</v>
      </c>
    </row>
    <row r="85" spans="2:8" x14ac:dyDescent="0.35">
      <c r="B85" s="207">
        <v>9780511610165</v>
      </c>
      <c r="C85" s="208" t="s">
        <v>1860</v>
      </c>
      <c r="D85" s="212" t="s">
        <v>1884</v>
      </c>
      <c r="E85" s="19">
        <v>140</v>
      </c>
      <c r="F85" s="18">
        <v>215</v>
      </c>
      <c r="G85" s="20">
        <v>170</v>
      </c>
      <c r="H85" s="21">
        <v>260</v>
      </c>
    </row>
    <row r="86" spans="2:8" x14ac:dyDescent="0.35">
      <c r="B86" s="207">
        <v>9781139519441</v>
      </c>
      <c r="C86" s="208" t="s">
        <v>1861</v>
      </c>
      <c r="D86" s="212" t="s">
        <v>1885</v>
      </c>
      <c r="E86" s="19">
        <v>140</v>
      </c>
      <c r="F86" s="18">
        <v>215</v>
      </c>
      <c r="G86" s="20">
        <v>170</v>
      </c>
      <c r="H86" s="21">
        <v>260</v>
      </c>
    </row>
    <row r="87" spans="2:8" x14ac:dyDescent="0.35">
      <c r="B87" s="207">
        <v>9781108125888</v>
      </c>
      <c r="C87" s="208" t="s">
        <v>1864</v>
      </c>
      <c r="D87" s="212" t="s">
        <v>1888</v>
      </c>
      <c r="E87" s="19">
        <v>90</v>
      </c>
      <c r="F87" s="18">
        <v>140</v>
      </c>
      <c r="G87" s="20">
        <v>110</v>
      </c>
      <c r="H87" s="21">
        <v>165</v>
      </c>
    </row>
    <row r="88" spans="2:8" x14ac:dyDescent="0.35">
      <c r="B88" s="102"/>
      <c r="C88" s="91"/>
      <c r="D88" s="91"/>
      <c r="E88" s="19">
        <f>SUM(Table6[GBP])</f>
        <v>9830</v>
      </c>
      <c r="F88" s="18">
        <f>SUM(Table6[USD])</f>
        <v>15155</v>
      </c>
      <c r="G88" s="20">
        <f>SUM(Table6[EUR])</f>
        <v>11960</v>
      </c>
      <c r="H88" s="21">
        <f>SUM(Table6[AUD])</f>
        <v>18185</v>
      </c>
    </row>
    <row r="90" spans="2:8" x14ac:dyDescent="0.35">
      <c r="B90" s="2" t="s">
        <v>1747</v>
      </c>
      <c r="C90" s="1"/>
      <c r="D90" s="1"/>
      <c r="E90" s="1"/>
      <c r="F90" s="1"/>
      <c r="G90" s="1"/>
      <c r="H90" s="1"/>
    </row>
    <row r="91" spans="2:8" x14ac:dyDescent="0.35">
      <c r="B91" s="80">
        <v>9781316986882</v>
      </c>
      <c r="C91" s="11" t="s">
        <v>874</v>
      </c>
      <c r="D91" s="11" t="s">
        <v>875</v>
      </c>
      <c r="E91" s="11" t="s">
        <v>458</v>
      </c>
      <c r="F91" s="11" t="s">
        <v>458</v>
      </c>
      <c r="G91" s="11" t="s">
        <v>458</v>
      </c>
      <c r="H91" s="59" t="s">
        <v>458</v>
      </c>
    </row>
    <row r="92" spans="2:8" x14ac:dyDescent="0.35">
      <c r="B92" s="61">
        <v>9781108627146</v>
      </c>
      <c r="C92" s="7" t="s">
        <v>876</v>
      </c>
      <c r="D92" s="7" t="s">
        <v>877</v>
      </c>
      <c r="E92" s="7" t="s">
        <v>458</v>
      </c>
      <c r="F92" s="7" t="s">
        <v>458</v>
      </c>
      <c r="G92" s="7" t="s">
        <v>458</v>
      </c>
      <c r="H92" s="60" t="s">
        <v>458</v>
      </c>
    </row>
    <row r="93" spans="2:8" x14ac:dyDescent="0.35">
      <c r="B93" s="80">
        <v>9781108639217</v>
      </c>
      <c r="C93" s="11" t="s">
        <v>878</v>
      </c>
      <c r="D93" s="11" t="s">
        <v>877</v>
      </c>
      <c r="E93" s="11" t="s">
        <v>458</v>
      </c>
      <c r="F93" s="11" t="s">
        <v>458</v>
      </c>
      <c r="G93" s="11" t="s">
        <v>458</v>
      </c>
      <c r="H93" s="59" t="s">
        <v>458</v>
      </c>
    </row>
    <row r="94" spans="2:8" x14ac:dyDescent="0.35">
      <c r="B94" s="61">
        <v>9781108284646</v>
      </c>
      <c r="C94" s="7" t="s">
        <v>879</v>
      </c>
      <c r="D94" s="7" t="s">
        <v>880</v>
      </c>
      <c r="E94" s="7" t="s">
        <v>458</v>
      </c>
      <c r="F94" s="7" t="s">
        <v>458</v>
      </c>
      <c r="G94" s="7" t="s">
        <v>458</v>
      </c>
      <c r="H94" s="60" t="s">
        <v>458</v>
      </c>
    </row>
    <row r="95" spans="2:8" x14ac:dyDescent="0.35">
      <c r="B95" s="222">
        <v>9781108676397</v>
      </c>
      <c r="C95" s="223" t="s">
        <v>1863</v>
      </c>
      <c r="D95" s="224" t="s">
        <v>1886</v>
      </c>
      <c r="E95" s="219" t="s">
        <v>458</v>
      </c>
      <c r="F95" s="219" t="s">
        <v>1887</v>
      </c>
      <c r="G95" s="219" t="s">
        <v>458</v>
      </c>
      <c r="H95" s="219" t="s">
        <v>458</v>
      </c>
    </row>
    <row r="159" spans="2:8" x14ac:dyDescent="0.35">
      <c r="B159" s="220"/>
      <c r="C159" s="220"/>
      <c r="D159" s="220"/>
      <c r="E159" s="220"/>
      <c r="F159" s="48"/>
      <c r="G159" s="45"/>
      <c r="H159" s="46"/>
    </row>
    <row r="160" spans="2:8" x14ac:dyDescent="0.35">
      <c r="B160" s="221"/>
      <c r="C160" s="220"/>
      <c r="D160" s="220"/>
      <c r="E160" s="220"/>
      <c r="F160" s="220"/>
      <c r="G160" s="220"/>
      <c r="H160" s="220"/>
    </row>
    <row r="161" spans="2:8" x14ac:dyDescent="0.35">
      <c r="B161" s="163"/>
      <c r="C161" s="38"/>
      <c r="D161" s="38"/>
      <c r="E161" s="38"/>
      <c r="F161" s="38"/>
      <c r="G161" s="38"/>
      <c r="H161" s="38"/>
    </row>
    <row r="162" spans="2:8" x14ac:dyDescent="0.35">
      <c r="B162" s="163"/>
      <c r="C162" s="38"/>
      <c r="D162" s="38"/>
      <c r="E162" s="38"/>
      <c r="F162" s="38"/>
      <c r="G162" s="38"/>
      <c r="H162" s="38"/>
    </row>
    <row r="163" spans="2:8" x14ac:dyDescent="0.35">
      <c r="B163" s="163"/>
      <c r="C163" s="38"/>
      <c r="D163" s="38"/>
      <c r="E163" s="38"/>
      <c r="F163" s="38"/>
      <c r="G163" s="38"/>
      <c r="H163" s="38"/>
    </row>
    <row r="164" spans="2:8" x14ac:dyDescent="0.35">
      <c r="B164" s="163"/>
      <c r="C164" s="38"/>
      <c r="D164" s="38"/>
      <c r="E164" s="38"/>
      <c r="F164" s="38"/>
      <c r="G164" s="38"/>
      <c r="H164" s="38"/>
    </row>
    <row r="165" spans="2:8" x14ac:dyDescent="0.35">
      <c r="B165" s="220"/>
      <c r="C165" s="220"/>
      <c r="D165" s="220"/>
      <c r="E165" s="38"/>
      <c r="F165" s="38"/>
      <c r="G165" s="38"/>
      <c r="H165" s="38"/>
    </row>
    <row r="166" spans="2:8" x14ac:dyDescent="0.35">
      <c r="B166" s="220"/>
      <c r="C166" s="220"/>
      <c r="D166" s="220"/>
      <c r="E166" s="220"/>
      <c r="F166" s="220"/>
      <c r="G166" s="220"/>
      <c r="H166" s="220"/>
    </row>
  </sheetData>
  <hyperlinks>
    <hyperlink ref="B3" location="'All collections'!A1" display="Return to main page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workbookViewId="0">
      <selection activeCell="B2" sqref="B2"/>
    </sheetView>
  </sheetViews>
  <sheetFormatPr defaultRowHeight="14.5" x14ac:dyDescent="0.35"/>
  <cols>
    <col min="2" max="2" width="23.81640625" bestFit="1" customWidth="1"/>
    <col min="3" max="3" width="57.1796875" customWidth="1"/>
    <col min="4" max="4" width="22.453125" bestFit="1" customWidth="1"/>
    <col min="5" max="5" width="8" bestFit="1" customWidth="1"/>
    <col min="8" max="8" width="11.453125" bestFit="1" customWidth="1"/>
  </cols>
  <sheetData>
    <row r="2" spans="2:8" x14ac:dyDescent="0.35">
      <c r="B2" s="2" t="s">
        <v>1765</v>
      </c>
    </row>
    <row r="3" spans="2:8" x14ac:dyDescent="0.35">
      <c r="B3" s="152" t="s">
        <v>1748</v>
      </c>
    </row>
    <row r="5" spans="2:8" x14ac:dyDescent="0.35">
      <c r="B5" s="93" t="s">
        <v>1</v>
      </c>
      <c r="C5" s="30" t="s">
        <v>2</v>
      </c>
      <c r="D5" s="30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50">
        <v>9781139962964</v>
      </c>
      <c r="C6" s="156" t="s">
        <v>1699</v>
      </c>
      <c r="D6" s="155" t="s">
        <v>1700</v>
      </c>
      <c r="E6" s="158">
        <v>90</v>
      </c>
      <c r="F6" s="160">
        <v>140</v>
      </c>
      <c r="G6" s="161">
        <v>110</v>
      </c>
      <c r="H6" s="162">
        <v>165</v>
      </c>
    </row>
    <row r="7" spans="2:8" x14ac:dyDescent="0.35">
      <c r="B7" s="50">
        <v>9781316402467</v>
      </c>
      <c r="C7" s="50" t="s">
        <v>1703</v>
      </c>
      <c r="D7" s="42" t="s">
        <v>1704</v>
      </c>
      <c r="E7" s="157">
        <v>90</v>
      </c>
      <c r="F7" s="18">
        <v>140</v>
      </c>
      <c r="G7" s="20">
        <v>110</v>
      </c>
      <c r="H7" s="21">
        <v>165</v>
      </c>
    </row>
    <row r="8" spans="2:8" x14ac:dyDescent="0.35">
      <c r="B8" s="50">
        <v>9781780688459</v>
      </c>
      <c r="C8" s="50" t="s">
        <v>1709</v>
      </c>
      <c r="D8" s="42" t="s">
        <v>1710</v>
      </c>
      <c r="E8" s="157">
        <v>90</v>
      </c>
      <c r="F8" s="18">
        <v>140</v>
      </c>
      <c r="G8" s="20">
        <v>110</v>
      </c>
      <c r="H8" s="21">
        <v>165</v>
      </c>
    </row>
    <row r="9" spans="2:8" x14ac:dyDescent="0.35">
      <c r="B9" s="50">
        <v>9781107300491</v>
      </c>
      <c r="C9" s="50" t="s">
        <v>1712</v>
      </c>
      <c r="D9" s="42" t="s">
        <v>1713</v>
      </c>
      <c r="E9" s="157">
        <v>90</v>
      </c>
      <c r="F9" s="18">
        <v>140</v>
      </c>
      <c r="G9" s="20">
        <v>110</v>
      </c>
      <c r="H9" s="21">
        <v>165</v>
      </c>
    </row>
    <row r="10" spans="2:8" x14ac:dyDescent="0.35">
      <c r="B10" s="50">
        <v>9781107337428</v>
      </c>
      <c r="C10" s="50" t="s">
        <v>1720</v>
      </c>
      <c r="D10" s="42" t="s">
        <v>1539</v>
      </c>
      <c r="E10" s="157">
        <v>90</v>
      </c>
      <c r="F10" s="18">
        <v>140</v>
      </c>
      <c r="G10" s="20">
        <v>110</v>
      </c>
      <c r="H10" s="21">
        <v>165</v>
      </c>
    </row>
    <row r="11" spans="2:8" x14ac:dyDescent="0.35">
      <c r="B11" s="50">
        <v>9781139021838</v>
      </c>
      <c r="C11" s="50" t="s">
        <v>1721</v>
      </c>
      <c r="D11" s="42" t="s">
        <v>1722</v>
      </c>
      <c r="E11" s="157">
        <v>90</v>
      </c>
      <c r="F11" s="18">
        <v>140</v>
      </c>
      <c r="G11" s="20">
        <v>110</v>
      </c>
      <c r="H11" s="21">
        <v>165</v>
      </c>
    </row>
    <row r="12" spans="2:8" x14ac:dyDescent="0.35">
      <c r="B12" s="50">
        <v>9781316658888</v>
      </c>
      <c r="C12" s="50" t="s">
        <v>1723</v>
      </c>
      <c r="D12" s="42" t="s">
        <v>513</v>
      </c>
      <c r="E12" s="157">
        <v>90</v>
      </c>
      <c r="F12" s="18">
        <v>140</v>
      </c>
      <c r="G12" s="20">
        <v>110</v>
      </c>
      <c r="H12" s="21">
        <v>165</v>
      </c>
    </row>
    <row r="13" spans="2:8" x14ac:dyDescent="0.35">
      <c r="B13" s="50">
        <v>9781780686592</v>
      </c>
      <c r="C13" s="50" t="s">
        <v>1726</v>
      </c>
      <c r="D13" s="42" t="s">
        <v>1727</v>
      </c>
      <c r="E13" s="157">
        <v>90</v>
      </c>
      <c r="F13" s="18">
        <v>140</v>
      </c>
      <c r="G13" s="20">
        <v>110</v>
      </c>
      <c r="H13" s="21">
        <v>165</v>
      </c>
    </row>
    <row r="14" spans="2:8" x14ac:dyDescent="0.35">
      <c r="B14" s="50">
        <v>9781139107969</v>
      </c>
      <c r="C14" s="50" t="s">
        <v>1730</v>
      </c>
      <c r="D14" s="42" t="s">
        <v>1731</v>
      </c>
      <c r="E14" s="157">
        <v>90</v>
      </c>
      <c r="F14" s="18">
        <v>140</v>
      </c>
      <c r="G14" s="20">
        <v>110</v>
      </c>
      <c r="H14" s="21">
        <v>165</v>
      </c>
    </row>
    <row r="15" spans="2:8" x14ac:dyDescent="0.35">
      <c r="B15" s="50">
        <v>9781107280557</v>
      </c>
      <c r="C15" s="50" t="s">
        <v>1732</v>
      </c>
      <c r="D15" s="42" t="s">
        <v>1733</v>
      </c>
      <c r="E15" s="157">
        <v>90</v>
      </c>
      <c r="F15" s="18">
        <v>140</v>
      </c>
      <c r="G15" s="20">
        <v>110</v>
      </c>
      <c r="H15" s="21">
        <v>165</v>
      </c>
    </row>
    <row r="16" spans="2:8" x14ac:dyDescent="0.35">
      <c r="B16" s="50">
        <v>9781108303972</v>
      </c>
      <c r="C16" s="50" t="s">
        <v>1738</v>
      </c>
      <c r="D16" s="42" t="s">
        <v>1739</v>
      </c>
      <c r="E16" s="157">
        <v>90</v>
      </c>
      <c r="F16" s="18">
        <v>140</v>
      </c>
      <c r="G16" s="20">
        <v>110</v>
      </c>
      <c r="H16" s="21">
        <v>165</v>
      </c>
    </row>
    <row r="17" spans="2:8" x14ac:dyDescent="0.35">
      <c r="B17" s="50">
        <v>9781780685786</v>
      </c>
      <c r="C17" s="50" t="s">
        <v>1740</v>
      </c>
      <c r="D17" s="42" t="s">
        <v>1741</v>
      </c>
      <c r="E17" s="157">
        <v>90</v>
      </c>
      <c r="F17" s="18">
        <v>140</v>
      </c>
      <c r="G17" s="20">
        <v>110</v>
      </c>
      <c r="H17" s="21">
        <v>165</v>
      </c>
    </row>
    <row r="18" spans="2:8" x14ac:dyDescent="0.35">
      <c r="B18" s="50">
        <v>9781316216088</v>
      </c>
      <c r="C18" s="50" t="s">
        <v>1701</v>
      </c>
      <c r="D18" s="42" t="s">
        <v>1702</v>
      </c>
      <c r="E18" s="157">
        <v>140</v>
      </c>
      <c r="F18" s="18">
        <v>215</v>
      </c>
      <c r="G18" s="20">
        <v>170</v>
      </c>
      <c r="H18" s="21">
        <v>260</v>
      </c>
    </row>
    <row r="19" spans="2:8" x14ac:dyDescent="0.35">
      <c r="B19" s="50">
        <v>9781316226391</v>
      </c>
      <c r="C19" s="50" t="s">
        <v>1705</v>
      </c>
      <c r="D19" s="42" t="s">
        <v>1706</v>
      </c>
      <c r="E19" s="157">
        <v>140</v>
      </c>
      <c r="F19" s="18">
        <v>215</v>
      </c>
      <c r="G19" s="20">
        <v>170</v>
      </c>
      <c r="H19" s="21">
        <v>260</v>
      </c>
    </row>
    <row r="20" spans="2:8" x14ac:dyDescent="0.35">
      <c r="B20" s="50">
        <v>9781316888513</v>
      </c>
      <c r="C20" s="50" t="s">
        <v>1707</v>
      </c>
      <c r="D20" s="42" t="s">
        <v>1708</v>
      </c>
      <c r="E20" s="157">
        <v>140</v>
      </c>
      <c r="F20" s="18">
        <v>215</v>
      </c>
      <c r="G20" s="20">
        <v>170</v>
      </c>
      <c r="H20" s="21">
        <v>260</v>
      </c>
    </row>
    <row r="21" spans="2:8" x14ac:dyDescent="0.35">
      <c r="B21" s="50">
        <v>9781316711149</v>
      </c>
      <c r="C21" s="50" t="s">
        <v>1711</v>
      </c>
      <c r="D21" s="42" t="s">
        <v>1568</v>
      </c>
      <c r="E21" s="157">
        <v>140</v>
      </c>
      <c r="F21" s="18">
        <v>215</v>
      </c>
      <c r="G21" s="20">
        <v>170</v>
      </c>
      <c r="H21" s="21">
        <v>260</v>
      </c>
    </row>
    <row r="22" spans="2:8" x14ac:dyDescent="0.35">
      <c r="B22" s="50">
        <v>9781139600330</v>
      </c>
      <c r="C22" s="50" t="s">
        <v>1714</v>
      </c>
      <c r="D22" s="42" t="s">
        <v>1715</v>
      </c>
      <c r="E22" s="157">
        <v>140</v>
      </c>
      <c r="F22" s="18">
        <v>215</v>
      </c>
      <c r="G22" s="20">
        <v>170</v>
      </c>
      <c r="H22" s="21">
        <v>260</v>
      </c>
    </row>
    <row r="23" spans="2:8" x14ac:dyDescent="0.35">
      <c r="B23" s="13">
        <v>9781316411292</v>
      </c>
      <c r="C23" s="50" t="s">
        <v>1716</v>
      </c>
      <c r="D23" s="42" t="s">
        <v>1717</v>
      </c>
      <c r="E23" s="157">
        <v>140</v>
      </c>
      <c r="F23" s="18">
        <v>215</v>
      </c>
      <c r="G23" s="20">
        <v>170</v>
      </c>
      <c r="H23" s="21">
        <v>260</v>
      </c>
    </row>
    <row r="24" spans="2:8" x14ac:dyDescent="0.35">
      <c r="B24" s="50">
        <v>9781316450840</v>
      </c>
      <c r="C24" s="50" t="s">
        <v>1718</v>
      </c>
      <c r="D24" s="42" t="s">
        <v>1719</v>
      </c>
      <c r="E24" s="157">
        <v>140</v>
      </c>
      <c r="F24" s="18">
        <v>215</v>
      </c>
      <c r="G24" s="20">
        <v>170</v>
      </c>
      <c r="H24" s="21">
        <v>260</v>
      </c>
    </row>
    <row r="25" spans="2:8" x14ac:dyDescent="0.35">
      <c r="B25" s="50">
        <v>9781316671467</v>
      </c>
      <c r="C25" s="50" t="s">
        <v>1558</v>
      </c>
      <c r="D25" s="42" t="s">
        <v>1559</v>
      </c>
      <c r="E25" s="157">
        <v>140</v>
      </c>
      <c r="F25" s="18">
        <v>215</v>
      </c>
      <c r="G25" s="20">
        <v>170</v>
      </c>
      <c r="H25" s="21">
        <v>260</v>
      </c>
    </row>
    <row r="26" spans="2:8" x14ac:dyDescent="0.35">
      <c r="B26" s="50">
        <v>9781316888667</v>
      </c>
      <c r="C26" s="50" t="s">
        <v>1724</v>
      </c>
      <c r="D26" s="42" t="s">
        <v>1725</v>
      </c>
      <c r="E26" s="157">
        <v>140</v>
      </c>
      <c r="F26" s="18">
        <v>215</v>
      </c>
      <c r="G26" s="20">
        <v>170</v>
      </c>
      <c r="H26" s="21">
        <v>260</v>
      </c>
    </row>
    <row r="27" spans="2:8" x14ac:dyDescent="0.35">
      <c r="B27" s="50">
        <v>9781107590205</v>
      </c>
      <c r="C27" s="50" t="s">
        <v>1728</v>
      </c>
      <c r="D27" s="42" t="s">
        <v>1729</v>
      </c>
      <c r="E27" s="157">
        <v>140</v>
      </c>
      <c r="F27" s="18">
        <v>215</v>
      </c>
      <c r="G27" s="20">
        <v>170</v>
      </c>
      <c r="H27" s="21">
        <v>260</v>
      </c>
    </row>
    <row r="28" spans="2:8" x14ac:dyDescent="0.35">
      <c r="B28" s="50">
        <v>9781316831960</v>
      </c>
      <c r="C28" s="50" t="s">
        <v>1734</v>
      </c>
      <c r="D28" s="42" t="s">
        <v>1735</v>
      </c>
      <c r="E28" s="157">
        <v>140</v>
      </c>
      <c r="F28" s="18">
        <v>215</v>
      </c>
      <c r="G28" s="20">
        <v>170</v>
      </c>
      <c r="H28" s="21">
        <v>260</v>
      </c>
    </row>
    <row r="29" spans="2:8" x14ac:dyDescent="0.35">
      <c r="B29" s="50">
        <v>9781139875981</v>
      </c>
      <c r="C29" s="50" t="s">
        <v>1736</v>
      </c>
      <c r="D29" s="42" t="s">
        <v>1737</v>
      </c>
      <c r="E29" s="157">
        <v>140</v>
      </c>
      <c r="F29" s="18">
        <v>215</v>
      </c>
      <c r="G29" s="20">
        <v>170</v>
      </c>
      <c r="H29" s="21">
        <v>260</v>
      </c>
    </row>
    <row r="30" spans="2:8" x14ac:dyDescent="0.35">
      <c r="B30" s="225">
        <v>9781139828567</v>
      </c>
      <c r="C30" s="225" t="s">
        <v>1742</v>
      </c>
      <c r="D30" s="226" t="s">
        <v>1743</v>
      </c>
      <c r="E30" s="159">
        <v>140</v>
      </c>
      <c r="F30" s="97">
        <v>215</v>
      </c>
      <c r="G30" s="98">
        <v>170</v>
      </c>
      <c r="H30" s="99">
        <v>260</v>
      </c>
    </row>
    <row r="31" spans="2:8" x14ac:dyDescent="0.35">
      <c r="B31" s="205">
        <v>9781108637657</v>
      </c>
      <c r="C31" s="205" t="s">
        <v>1810</v>
      </c>
      <c r="D31" s="212" t="s">
        <v>1811</v>
      </c>
      <c r="E31" s="157">
        <v>90</v>
      </c>
      <c r="F31" s="18">
        <v>140</v>
      </c>
      <c r="G31" s="20">
        <v>110</v>
      </c>
      <c r="H31" s="21">
        <v>165</v>
      </c>
    </row>
    <row r="32" spans="2:8" x14ac:dyDescent="0.35">
      <c r="B32" s="205">
        <v>9781108147972</v>
      </c>
      <c r="C32" s="205" t="s">
        <v>1542</v>
      </c>
      <c r="D32" s="212" t="s">
        <v>1812</v>
      </c>
      <c r="E32" s="159">
        <v>140</v>
      </c>
      <c r="F32" s="97">
        <v>215</v>
      </c>
      <c r="G32" s="98">
        <v>170</v>
      </c>
      <c r="H32" s="99">
        <v>260</v>
      </c>
    </row>
    <row r="33" spans="2:8" x14ac:dyDescent="0.35">
      <c r="B33" s="102"/>
      <c r="C33" s="91"/>
      <c r="D33" s="91"/>
      <c r="E33" s="96">
        <f>SUBTOTAL(109,Table7[GBP])</f>
        <v>3130</v>
      </c>
      <c r="F33" s="97">
        <f>SUBTOTAL(109,Table7[USD])</f>
        <v>4830</v>
      </c>
      <c r="G33" s="98">
        <f>SUBTOTAL(109,Table7[EUR])</f>
        <v>3810</v>
      </c>
      <c r="H33" s="99">
        <f>SUBTOTAL(109,Table7[AUD])</f>
        <v>5785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workbookViewId="0">
      <selection activeCell="B2" sqref="B2"/>
    </sheetView>
  </sheetViews>
  <sheetFormatPr defaultRowHeight="14.5" x14ac:dyDescent="0.35"/>
  <cols>
    <col min="2" max="2" width="17.26953125" customWidth="1"/>
    <col min="3" max="3" width="49.1796875" bestFit="1" customWidth="1"/>
    <col min="4" max="4" width="17.26953125" bestFit="1" customWidth="1"/>
    <col min="5" max="5" width="8" bestFit="1" customWidth="1"/>
    <col min="6" max="6" width="7.7265625" bestFit="1" customWidth="1"/>
    <col min="8" max="8" width="11.453125" bestFit="1" customWidth="1"/>
    <col min="10" max="10" width="11.453125" bestFit="1" customWidth="1"/>
  </cols>
  <sheetData>
    <row r="2" spans="2:8" x14ac:dyDescent="0.35">
      <c r="B2" s="2" t="s">
        <v>1766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66">
        <v>9781108641920</v>
      </c>
      <c r="C6" s="66" t="s">
        <v>229</v>
      </c>
      <c r="D6" s="12" t="s">
        <v>230</v>
      </c>
      <c r="E6" s="19">
        <v>85</v>
      </c>
      <c r="F6" s="18">
        <v>115</v>
      </c>
      <c r="G6" s="20">
        <v>95</v>
      </c>
      <c r="H6" s="21">
        <v>150</v>
      </c>
    </row>
    <row r="7" spans="2:8" x14ac:dyDescent="0.35">
      <c r="B7" s="66">
        <v>9781108616997</v>
      </c>
      <c r="C7" s="66" t="s">
        <v>227</v>
      </c>
      <c r="D7" s="104" t="s">
        <v>228</v>
      </c>
      <c r="E7" s="19">
        <v>90</v>
      </c>
      <c r="F7" s="18">
        <v>140</v>
      </c>
      <c r="G7" s="20">
        <v>110</v>
      </c>
      <c r="H7" s="21">
        <v>165</v>
      </c>
    </row>
    <row r="8" spans="2:8" x14ac:dyDescent="0.35">
      <c r="B8" s="66">
        <v>9781139794688</v>
      </c>
      <c r="C8" s="66" t="s">
        <v>231</v>
      </c>
      <c r="D8" s="84" t="s">
        <v>232</v>
      </c>
      <c r="E8" s="19">
        <v>90</v>
      </c>
      <c r="F8" s="18">
        <v>140</v>
      </c>
      <c r="G8" s="20">
        <v>110</v>
      </c>
      <c r="H8" s="21">
        <v>165</v>
      </c>
    </row>
    <row r="9" spans="2:8" x14ac:dyDescent="0.35">
      <c r="B9" s="66">
        <v>9781139506366</v>
      </c>
      <c r="C9" s="66" t="s">
        <v>239</v>
      </c>
      <c r="D9" s="12" t="s">
        <v>240</v>
      </c>
      <c r="E9" s="19">
        <v>90</v>
      </c>
      <c r="F9" s="18">
        <v>140</v>
      </c>
      <c r="G9" s="20">
        <v>110</v>
      </c>
      <c r="H9" s="21">
        <v>165</v>
      </c>
    </row>
    <row r="10" spans="2:8" x14ac:dyDescent="0.35">
      <c r="B10" s="66">
        <v>9781108559225</v>
      </c>
      <c r="C10" s="66" t="s">
        <v>243</v>
      </c>
      <c r="D10" s="12" t="s">
        <v>244</v>
      </c>
      <c r="E10" s="19">
        <v>90</v>
      </c>
      <c r="F10" s="18">
        <v>140</v>
      </c>
      <c r="G10" s="20">
        <v>110</v>
      </c>
      <c r="H10" s="21">
        <v>165</v>
      </c>
    </row>
    <row r="11" spans="2:8" x14ac:dyDescent="0.35">
      <c r="B11" s="66">
        <v>9780511973659</v>
      </c>
      <c r="C11" s="66" t="s">
        <v>245</v>
      </c>
      <c r="D11" s="12" t="s">
        <v>242</v>
      </c>
      <c r="E11" s="19">
        <v>90</v>
      </c>
      <c r="F11" s="18">
        <v>140</v>
      </c>
      <c r="G11" s="20">
        <v>110</v>
      </c>
      <c r="H11" s="21">
        <v>165</v>
      </c>
    </row>
    <row r="12" spans="2:8" x14ac:dyDescent="0.35">
      <c r="B12" s="66">
        <v>9781316027035</v>
      </c>
      <c r="C12" s="66" t="s">
        <v>248</v>
      </c>
      <c r="D12" s="84" t="s">
        <v>249</v>
      </c>
      <c r="E12" s="19">
        <v>90</v>
      </c>
      <c r="F12" s="18">
        <v>140</v>
      </c>
      <c r="G12" s="20">
        <v>110</v>
      </c>
      <c r="H12" s="21">
        <v>165</v>
      </c>
    </row>
    <row r="13" spans="2:8" x14ac:dyDescent="0.35">
      <c r="B13" s="66">
        <v>9781139696906</v>
      </c>
      <c r="C13" s="66" t="s">
        <v>252</v>
      </c>
      <c r="D13" s="84" t="s">
        <v>253</v>
      </c>
      <c r="E13" s="19">
        <v>90</v>
      </c>
      <c r="F13" s="18">
        <v>140</v>
      </c>
      <c r="G13" s="20">
        <v>110</v>
      </c>
      <c r="H13" s="21">
        <v>165</v>
      </c>
    </row>
    <row r="14" spans="2:8" x14ac:dyDescent="0.35">
      <c r="B14" s="66">
        <v>9780511489013</v>
      </c>
      <c r="C14" s="66" t="s">
        <v>254</v>
      </c>
      <c r="D14" s="84" t="s">
        <v>255</v>
      </c>
      <c r="E14" s="19">
        <v>90</v>
      </c>
      <c r="F14" s="18">
        <v>140</v>
      </c>
      <c r="G14" s="20">
        <v>110</v>
      </c>
      <c r="H14" s="21">
        <v>165</v>
      </c>
    </row>
    <row r="15" spans="2:8" x14ac:dyDescent="0.35">
      <c r="B15" s="66">
        <v>9781108641586</v>
      </c>
      <c r="C15" s="66" t="s">
        <v>259</v>
      </c>
      <c r="D15" s="84" t="s">
        <v>260</v>
      </c>
      <c r="E15" s="19">
        <v>90</v>
      </c>
      <c r="F15" s="18">
        <v>140</v>
      </c>
      <c r="G15" s="20">
        <v>110</v>
      </c>
      <c r="H15" s="21">
        <v>165</v>
      </c>
    </row>
    <row r="16" spans="2:8" x14ac:dyDescent="0.35">
      <c r="B16" s="66">
        <v>9781782041702</v>
      </c>
      <c r="C16" s="66" t="s">
        <v>263</v>
      </c>
      <c r="D16" s="12" t="s">
        <v>264</v>
      </c>
      <c r="E16" s="19">
        <v>90</v>
      </c>
      <c r="F16" s="18">
        <v>140</v>
      </c>
      <c r="G16" s="20">
        <v>110</v>
      </c>
      <c r="H16" s="21">
        <v>165</v>
      </c>
    </row>
    <row r="17" spans="2:8" x14ac:dyDescent="0.35">
      <c r="B17" s="66">
        <v>9781108565714</v>
      </c>
      <c r="C17" s="66" t="s">
        <v>267</v>
      </c>
      <c r="D17" s="104" t="s">
        <v>268</v>
      </c>
      <c r="E17" s="19">
        <v>90</v>
      </c>
      <c r="F17" s="18">
        <v>140</v>
      </c>
      <c r="G17" s="20">
        <v>110</v>
      </c>
      <c r="H17" s="21">
        <v>165</v>
      </c>
    </row>
    <row r="18" spans="2:8" x14ac:dyDescent="0.35">
      <c r="B18" s="66">
        <v>9781925261257</v>
      </c>
      <c r="C18" s="66" t="s">
        <v>269</v>
      </c>
      <c r="D18" s="12" t="s">
        <v>270</v>
      </c>
      <c r="E18" s="19">
        <v>90</v>
      </c>
      <c r="F18" s="18">
        <v>140</v>
      </c>
      <c r="G18" s="20">
        <v>110</v>
      </c>
      <c r="H18" s="21">
        <v>165</v>
      </c>
    </row>
    <row r="19" spans="2:8" x14ac:dyDescent="0.35">
      <c r="B19" s="66">
        <v>9781316671702</v>
      </c>
      <c r="C19" s="66" t="s">
        <v>233</v>
      </c>
      <c r="D19" s="12" t="s">
        <v>234</v>
      </c>
      <c r="E19" s="19">
        <v>140</v>
      </c>
      <c r="F19" s="18">
        <v>215</v>
      </c>
      <c r="G19" s="20">
        <v>170</v>
      </c>
      <c r="H19" s="21">
        <v>260</v>
      </c>
    </row>
    <row r="20" spans="2:8" x14ac:dyDescent="0.35">
      <c r="B20" s="66">
        <v>9781139047777</v>
      </c>
      <c r="C20" s="66" t="s">
        <v>235</v>
      </c>
      <c r="D20" s="84" t="s">
        <v>236</v>
      </c>
      <c r="E20" s="19">
        <v>140</v>
      </c>
      <c r="F20" s="18">
        <v>215</v>
      </c>
      <c r="G20" s="20">
        <v>170</v>
      </c>
      <c r="H20" s="21">
        <v>260</v>
      </c>
    </row>
    <row r="21" spans="2:8" x14ac:dyDescent="0.35">
      <c r="B21" s="66">
        <v>9780511807268</v>
      </c>
      <c r="C21" s="66" t="s">
        <v>237</v>
      </c>
      <c r="D21" s="12" t="s">
        <v>238</v>
      </c>
      <c r="E21" s="19">
        <v>140</v>
      </c>
      <c r="F21" s="18">
        <v>215</v>
      </c>
      <c r="G21" s="20">
        <v>170</v>
      </c>
      <c r="H21" s="21">
        <v>260</v>
      </c>
    </row>
    <row r="22" spans="2:8" x14ac:dyDescent="0.35">
      <c r="B22" s="66">
        <v>9781139963244</v>
      </c>
      <c r="C22" s="66" t="s">
        <v>241</v>
      </c>
      <c r="D22" s="12" t="s">
        <v>242</v>
      </c>
      <c r="E22" s="19">
        <v>140</v>
      </c>
      <c r="F22" s="18">
        <v>215</v>
      </c>
      <c r="G22" s="20">
        <v>170</v>
      </c>
      <c r="H22" s="21">
        <v>260</v>
      </c>
    </row>
    <row r="23" spans="2:8" x14ac:dyDescent="0.35">
      <c r="B23" s="66">
        <v>9781316718612</v>
      </c>
      <c r="C23" s="66" t="s">
        <v>246</v>
      </c>
      <c r="D23" s="84" t="s">
        <v>247</v>
      </c>
      <c r="E23" s="19">
        <v>140</v>
      </c>
      <c r="F23" s="18">
        <v>215</v>
      </c>
      <c r="G23" s="20">
        <v>170</v>
      </c>
      <c r="H23" s="21">
        <v>260</v>
      </c>
    </row>
    <row r="24" spans="2:8" x14ac:dyDescent="0.35">
      <c r="B24" s="66">
        <v>9781316946350</v>
      </c>
      <c r="C24" s="66" t="s">
        <v>250</v>
      </c>
      <c r="D24" s="104" t="s">
        <v>251</v>
      </c>
      <c r="E24" s="19">
        <v>140</v>
      </c>
      <c r="F24" s="18">
        <v>215</v>
      </c>
      <c r="G24" s="20">
        <v>170</v>
      </c>
      <c r="H24" s="21">
        <v>260</v>
      </c>
    </row>
    <row r="25" spans="2:8" x14ac:dyDescent="0.35">
      <c r="B25" s="66">
        <v>9781139096829</v>
      </c>
      <c r="C25" s="66" t="s">
        <v>256</v>
      </c>
      <c r="D25" s="12" t="s">
        <v>255</v>
      </c>
      <c r="E25" s="19">
        <v>140</v>
      </c>
      <c r="F25" s="18">
        <v>215</v>
      </c>
      <c r="G25" s="20">
        <v>170</v>
      </c>
      <c r="H25" s="21">
        <v>260</v>
      </c>
    </row>
    <row r="26" spans="2:8" x14ac:dyDescent="0.35">
      <c r="B26" s="228">
        <v>9781108231930</v>
      </c>
      <c r="C26" s="228" t="s">
        <v>257</v>
      </c>
      <c r="D26" s="82" t="s">
        <v>258</v>
      </c>
      <c r="E26" s="19">
        <v>140</v>
      </c>
      <c r="F26" s="18">
        <v>215</v>
      </c>
      <c r="G26" s="20">
        <v>170</v>
      </c>
      <c r="H26" s="21">
        <v>260</v>
      </c>
    </row>
    <row r="27" spans="2:8" x14ac:dyDescent="0.35">
      <c r="B27" s="228">
        <v>9781108647670</v>
      </c>
      <c r="C27" s="228" t="s">
        <v>261</v>
      </c>
      <c r="D27" s="82" t="s">
        <v>262</v>
      </c>
      <c r="E27" s="19">
        <v>140</v>
      </c>
      <c r="F27" s="18">
        <v>215</v>
      </c>
      <c r="G27" s="20">
        <v>170</v>
      </c>
      <c r="H27" s="21">
        <v>260</v>
      </c>
    </row>
    <row r="28" spans="2:8" x14ac:dyDescent="0.35">
      <c r="B28" s="229">
        <v>9781316181669</v>
      </c>
      <c r="C28" s="229" t="s">
        <v>265</v>
      </c>
      <c r="D28" s="227" t="s">
        <v>266</v>
      </c>
      <c r="E28" s="96">
        <v>140</v>
      </c>
      <c r="F28" s="97">
        <v>215</v>
      </c>
      <c r="G28" s="98">
        <v>170</v>
      </c>
      <c r="H28" s="99">
        <v>260</v>
      </c>
    </row>
    <row r="29" spans="2:8" x14ac:dyDescent="0.35">
      <c r="B29" s="207">
        <v>9781108635189</v>
      </c>
      <c r="C29" s="208" t="s">
        <v>1801</v>
      </c>
      <c r="D29" s="208" t="s">
        <v>1802</v>
      </c>
      <c r="E29" s="96">
        <v>140</v>
      </c>
      <c r="F29" s="97">
        <v>215</v>
      </c>
      <c r="G29" s="98">
        <v>170</v>
      </c>
      <c r="H29" s="99">
        <v>260</v>
      </c>
    </row>
    <row r="30" spans="2:8" x14ac:dyDescent="0.35">
      <c r="B30" s="106"/>
      <c r="C30" s="106"/>
      <c r="D30" s="107"/>
      <c r="E30" s="96">
        <f>SUM(Table8[GBP])</f>
        <v>2705</v>
      </c>
      <c r="F30" s="97">
        <f>SUM(Table8[USD])</f>
        <v>4160</v>
      </c>
      <c r="G30" s="98">
        <f>SUM(Table8[EUR])</f>
        <v>3285</v>
      </c>
      <c r="H30" s="99">
        <f>SUBTOTAL(109,Table8[AUD])</f>
        <v>4990</v>
      </c>
    </row>
  </sheetData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63"/>
  <sheetViews>
    <sheetView workbookViewId="0">
      <selection activeCell="B2" sqref="B2"/>
    </sheetView>
  </sheetViews>
  <sheetFormatPr defaultRowHeight="14.5" x14ac:dyDescent="0.35"/>
  <cols>
    <col min="2" max="2" width="14.1796875" bestFit="1" customWidth="1"/>
    <col min="3" max="3" width="65.453125" bestFit="1" customWidth="1"/>
    <col min="4" max="4" width="19.54296875" customWidth="1"/>
    <col min="5" max="5" width="10.7265625" bestFit="1" customWidth="1"/>
    <col min="8" max="8" width="12.453125" bestFit="1" customWidth="1"/>
    <col min="9" max="9" width="22.1796875" customWidth="1"/>
  </cols>
  <sheetData>
    <row r="2" spans="2:8" x14ac:dyDescent="0.35">
      <c r="B2" s="2" t="s">
        <v>1767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66">
        <v>9780511493478</v>
      </c>
      <c r="C6" s="42" t="s">
        <v>1156</v>
      </c>
      <c r="D6" s="42" t="s">
        <v>1157</v>
      </c>
      <c r="E6" s="19">
        <v>90</v>
      </c>
      <c r="F6" s="18">
        <v>140</v>
      </c>
      <c r="G6" s="20">
        <v>110</v>
      </c>
      <c r="H6" s="21">
        <v>165</v>
      </c>
    </row>
    <row r="7" spans="2:8" x14ac:dyDescent="0.35">
      <c r="B7" s="66">
        <v>9781108377591</v>
      </c>
      <c r="C7" s="42" t="s">
        <v>769</v>
      </c>
      <c r="D7" s="42" t="s">
        <v>770</v>
      </c>
      <c r="E7" s="19">
        <v>90</v>
      </c>
      <c r="F7" s="18">
        <v>140</v>
      </c>
      <c r="G7" s="20">
        <v>110</v>
      </c>
      <c r="H7" s="21">
        <v>165</v>
      </c>
    </row>
    <row r="8" spans="2:8" x14ac:dyDescent="0.35">
      <c r="B8" s="66">
        <v>9781139161824</v>
      </c>
      <c r="C8" s="42" t="s">
        <v>1135</v>
      </c>
      <c r="D8" s="42" t="s">
        <v>1136</v>
      </c>
      <c r="E8" s="19">
        <v>90</v>
      </c>
      <c r="F8" s="18">
        <v>140</v>
      </c>
      <c r="G8" s="20">
        <v>110</v>
      </c>
      <c r="H8" s="21">
        <v>165</v>
      </c>
    </row>
    <row r="9" spans="2:8" x14ac:dyDescent="0.35">
      <c r="B9" s="66">
        <v>9781108333498</v>
      </c>
      <c r="C9" s="42" t="s">
        <v>810</v>
      </c>
      <c r="D9" s="42" t="s">
        <v>97</v>
      </c>
      <c r="E9" s="19">
        <v>90</v>
      </c>
      <c r="F9" s="18">
        <v>140</v>
      </c>
      <c r="G9" s="20">
        <v>110</v>
      </c>
      <c r="H9" s="21">
        <v>165</v>
      </c>
    </row>
    <row r="10" spans="2:8" x14ac:dyDescent="0.35">
      <c r="B10" s="66">
        <v>9781139150880</v>
      </c>
      <c r="C10" s="42" t="s">
        <v>1131</v>
      </c>
      <c r="D10" s="42" t="s">
        <v>1132</v>
      </c>
      <c r="E10" s="19">
        <v>90</v>
      </c>
      <c r="F10" s="18">
        <v>140</v>
      </c>
      <c r="G10" s="20">
        <v>110</v>
      </c>
      <c r="H10" s="21">
        <v>165</v>
      </c>
    </row>
    <row r="11" spans="2:8" x14ac:dyDescent="0.35">
      <c r="B11" s="66">
        <v>9781108574273</v>
      </c>
      <c r="C11" s="42" t="s">
        <v>889</v>
      </c>
      <c r="D11" s="42" t="s">
        <v>569</v>
      </c>
      <c r="E11" s="19">
        <v>90</v>
      </c>
      <c r="F11" s="18">
        <v>140</v>
      </c>
      <c r="G11" s="20">
        <v>110</v>
      </c>
      <c r="H11" s="21">
        <v>165</v>
      </c>
    </row>
    <row r="12" spans="2:8" x14ac:dyDescent="0.35">
      <c r="B12" s="66">
        <v>9781139381833</v>
      </c>
      <c r="C12" s="42" t="s">
        <v>1123</v>
      </c>
      <c r="D12" s="42" t="s">
        <v>1124</v>
      </c>
      <c r="E12" s="19">
        <v>90</v>
      </c>
      <c r="F12" s="18">
        <v>140</v>
      </c>
      <c r="G12" s="20">
        <v>110</v>
      </c>
      <c r="H12" s="21">
        <v>165</v>
      </c>
    </row>
    <row r="13" spans="2:8" x14ac:dyDescent="0.35">
      <c r="B13" s="66">
        <v>9780511536038</v>
      </c>
      <c r="C13" s="42" t="s">
        <v>1160</v>
      </c>
      <c r="D13" s="42" t="s">
        <v>1161</v>
      </c>
      <c r="E13" s="19">
        <v>90</v>
      </c>
      <c r="F13" s="18">
        <v>140</v>
      </c>
      <c r="G13" s="20">
        <v>110</v>
      </c>
      <c r="H13" s="21">
        <v>165</v>
      </c>
    </row>
    <row r="14" spans="2:8" x14ac:dyDescent="0.35">
      <c r="B14" s="68">
        <v>9780511528576</v>
      </c>
      <c r="C14" s="42" t="s">
        <v>1162</v>
      </c>
      <c r="D14" s="42" t="s">
        <v>1163</v>
      </c>
      <c r="E14" s="19">
        <v>90</v>
      </c>
      <c r="F14" s="18">
        <v>140</v>
      </c>
      <c r="G14" s="20">
        <v>110</v>
      </c>
      <c r="H14" s="21">
        <v>165</v>
      </c>
    </row>
    <row r="15" spans="2:8" x14ac:dyDescent="0.35">
      <c r="B15" s="66">
        <v>9781139198301</v>
      </c>
      <c r="C15" s="32" t="s">
        <v>1133</v>
      </c>
      <c r="D15" s="42" t="s">
        <v>1134</v>
      </c>
      <c r="E15" s="19">
        <v>90</v>
      </c>
      <c r="F15" s="18">
        <v>140</v>
      </c>
      <c r="G15" s="20">
        <v>110</v>
      </c>
      <c r="H15" s="21">
        <v>165</v>
      </c>
    </row>
    <row r="16" spans="2:8" x14ac:dyDescent="0.35">
      <c r="B16" s="66">
        <v>9781107239029</v>
      </c>
      <c r="C16" s="32" t="s">
        <v>1117</v>
      </c>
      <c r="D16" s="42" t="s">
        <v>1118</v>
      </c>
      <c r="E16" s="19">
        <v>90</v>
      </c>
      <c r="F16" s="18">
        <v>140</v>
      </c>
      <c r="G16" s="20">
        <v>110</v>
      </c>
      <c r="H16" s="21">
        <v>165</v>
      </c>
    </row>
    <row r="17" spans="2:8" x14ac:dyDescent="0.35">
      <c r="B17" s="66">
        <v>9781139013468</v>
      </c>
      <c r="C17" s="32" t="s">
        <v>1142</v>
      </c>
      <c r="D17" s="42" t="s">
        <v>1143</v>
      </c>
      <c r="E17" s="19">
        <v>90</v>
      </c>
      <c r="F17" s="18">
        <v>140</v>
      </c>
      <c r="G17" s="20">
        <v>110</v>
      </c>
      <c r="H17" s="21">
        <v>165</v>
      </c>
    </row>
    <row r="18" spans="2:8" x14ac:dyDescent="0.35">
      <c r="B18" s="66">
        <v>9780511920899</v>
      </c>
      <c r="C18" s="32" t="s">
        <v>1140</v>
      </c>
      <c r="D18" s="42" t="s">
        <v>1141</v>
      </c>
      <c r="E18" s="19">
        <v>90</v>
      </c>
      <c r="F18" s="18">
        <v>140</v>
      </c>
      <c r="G18" s="20">
        <v>110</v>
      </c>
      <c r="H18" s="21">
        <v>165</v>
      </c>
    </row>
    <row r="19" spans="2:8" x14ac:dyDescent="0.35">
      <c r="B19" s="66">
        <v>9781316036471</v>
      </c>
      <c r="C19" s="32" t="s">
        <v>1164</v>
      </c>
      <c r="D19" s="42" t="s">
        <v>1165</v>
      </c>
      <c r="E19" s="19">
        <v>90</v>
      </c>
      <c r="F19" s="18">
        <v>140</v>
      </c>
      <c r="G19" s="20">
        <v>110</v>
      </c>
      <c r="H19" s="21">
        <v>165</v>
      </c>
    </row>
    <row r="20" spans="2:8" x14ac:dyDescent="0.35">
      <c r="B20" s="66">
        <v>9781107294905</v>
      </c>
      <c r="C20" s="32" t="s">
        <v>1110</v>
      </c>
      <c r="D20" s="42" t="s">
        <v>1111</v>
      </c>
      <c r="E20" s="19">
        <v>90</v>
      </c>
      <c r="F20" s="18">
        <v>140</v>
      </c>
      <c r="G20" s="20">
        <v>110</v>
      </c>
      <c r="H20" s="21">
        <v>165</v>
      </c>
    </row>
    <row r="21" spans="2:8" x14ac:dyDescent="0.35">
      <c r="B21" s="66">
        <v>9781107588745</v>
      </c>
      <c r="C21" s="32" t="s">
        <v>1106</v>
      </c>
      <c r="D21" s="42" t="s">
        <v>677</v>
      </c>
      <c r="E21" s="19">
        <v>90</v>
      </c>
      <c r="F21" s="18">
        <v>140</v>
      </c>
      <c r="G21" s="20">
        <v>110</v>
      </c>
      <c r="H21" s="21">
        <v>165</v>
      </c>
    </row>
    <row r="22" spans="2:8" x14ac:dyDescent="0.35">
      <c r="B22" s="66">
        <v>9780511996191</v>
      </c>
      <c r="C22" s="32" t="s">
        <v>1150</v>
      </c>
      <c r="D22" s="42" t="s">
        <v>1151</v>
      </c>
      <c r="E22" s="19">
        <v>90</v>
      </c>
      <c r="F22" s="18">
        <v>140</v>
      </c>
      <c r="G22" s="20">
        <v>110</v>
      </c>
      <c r="H22" s="21">
        <v>165</v>
      </c>
    </row>
    <row r="23" spans="2:8" x14ac:dyDescent="0.35">
      <c r="B23" s="66">
        <v>9780511635359</v>
      </c>
      <c r="C23" s="32" t="s">
        <v>1152</v>
      </c>
      <c r="D23" s="42" t="s">
        <v>1153</v>
      </c>
      <c r="E23" s="19">
        <v>90</v>
      </c>
      <c r="F23" s="18">
        <v>140</v>
      </c>
      <c r="G23" s="20">
        <v>110</v>
      </c>
      <c r="H23" s="21">
        <v>165</v>
      </c>
    </row>
    <row r="24" spans="2:8" x14ac:dyDescent="0.35">
      <c r="B24" s="66">
        <v>9781316529720</v>
      </c>
      <c r="C24" s="32" t="s">
        <v>1094</v>
      </c>
      <c r="D24" s="42" t="s">
        <v>1095</v>
      </c>
      <c r="E24" s="19">
        <v>90</v>
      </c>
      <c r="F24" s="18">
        <v>140</v>
      </c>
      <c r="G24" s="20">
        <v>110</v>
      </c>
      <c r="H24" s="21">
        <v>165</v>
      </c>
    </row>
    <row r="25" spans="2:8" x14ac:dyDescent="0.35">
      <c r="B25" s="66">
        <v>9781139018036</v>
      </c>
      <c r="C25" s="32" t="s">
        <v>1148</v>
      </c>
      <c r="D25" s="42" t="s">
        <v>1149</v>
      </c>
      <c r="E25" s="19">
        <v>90</v>
      </c>
      <c r="F25" s="18">
        <v>140</v>
      </c>
      <c r="G25" s="20">
        <v>110</v>
      </c>
      <c r="H25" s="21">
        <v>165</v>
      </c>
    </row>
    <row r="26" spans="2:8" x14ac:dyDescent="0.35">
      <c r="B26" s="66">
        <v>9781108297868</v>
      </c>
      <c r="C26" s="32" t="s">
        <v>1088</v>
      </c>
      <c r="D26" s="42" t="s">
        <v>1089</v>
      </c>
      <c r="E26" s="19">
        <v>90</v>
      </c>
      <c r="F26" s="18">
        <v>140</v>
      </c>
      <c r="G26" s="20">
        <v>110</v>
      </c>
      <c r="H26" s="21">
        <v>165</v>
      </c>
    </row>
    <row r="27" spans="2:8" x14ac:dyDescent="0.35">
      <c r="B27" s="66">
        <v>9781316162262</v>
      </c>
      <c r="C27" s="32" t="s">
        <v>762</v>
      </c>
      <c r="D27" s="42" t="s">
        <v>763</v>
      </c>
      <c r="E27" s="19">
        <v>140</v>
      </c>
      <c r="F27" s="18">
        <v>215</v>
      </c>
      <c r="G27" s="20">
        <v>170</v>
      </c>
      <c r="H27" s="21">
        <v>260</v>
      </c>
    </row>
    <row r="28" spans="2:8" x14ac:dyDescent="0.35">
      <c r="B28" s="66">
        <v>9781139540858</v>
      </c>
      <c r="C28" s="32" t="s">
        <v>1129</v>
      </c>
      <c r="D28" s="42" t="s">
        <v>1130</v>
      </c>
      <c r="E28" s="19">
        <v>140</v>
      </c>
      <c r="F28" s="18">
        <v>215</v>
      </c>
      <c r="G28" s="20">
        <v>170</v>
      </c>
      <c r="H28" s="21">
        <v>260</v>
      </c>
    </row>
    <row r="29" spans="2:8" x14ac:dyDescent="0.35">
      <c r="B29" s="66">
        <v>9781316090978</v>
      </c>
      <c r="C29" s="32" t="s">
        <v>1108</v>
      </c>
      <c r="D29" s="42" t="s">
        <v>1109</v>
      </c>
      <c r="E29" s="19">
        <v>140</v>
      </c>
      <c r="F29" s="18">
        <v>215</v>
      </c>
      <c r="G29" s="20">
        <v>170</v>
      </c>
      <c r="H29" s="21">
        <v>260</v>
      </c>
    </row>
    <row r="30" spans="2:8" x14ac:dyDescent="0.35">
      <c r="B30" s="66">
        <v>9781139856539</v>
      </c>
      <c r="C30" s="32" t="s">
        <v>1100</v>
      </c>
      <c r="D30" s="42" t="s">
        <v>1101</v>
      </c>
      <c r="E30" s="19">
        <v>140</v>
      </c>
      <c r="F30" s="18">
        <v>215</v>
      </c>
      <c r="G30" s="20">
        <v>170</v>
      </c>
      <c r="H30" s="21">
        <v>260</v>
      </c>
    </row>
    <row r="31" spans="2:8" x14ac:dyDescent="0.35">
      <c r="B31" s="66">
        <v>9781139248792</v>
      </c>
      <c r="C31" s="32" t="s">
        <v>804</v>
      </c>
      <c r="D31" s="42" t="s">
        <v>1114</v>
      </c>
      <c r="E31" s="19">
        <v>140</v>
      </c>
      <c r="F31" s="18">
        <v>215</v>
      </c>
      <c r="G31" s="20">
        <v>170</v>
      </c>
      <c r="H31" s="21">
        <v>260</v>
      </c>
    </row>
    <row r="32" spans="2:8" x14ac:dyDescent="0.35">
      <c r="B32" s="66">
        <v>9781108363266</v>
      </c>
      <c r="C32" s="32" t="s">
        <v>1085</v>
      </c>
      <c r="D32" s="42" t="s">
        <v>1086</v>
      </c>
      <c r="E32" s="19">
        <v>140</v>
      </c>
      <c r="F32" s="18">
        <v>215</v>
      </c>
      <c r="G32" s="20">
        <v>170</v>
      </c>
      <c r="H32" s="21">
        <v>260</v>
      </c>
    </row>
    <row r="33" spans="2:8" x14ac:dyDescent="0.35">
      <c r="B33" s="66">
        <v>9781316711408</v>
      </c>
      <c r="C33" s="32" t="s">
        <v>895</v>
      </c>
      <c r="D33" s="42" t="s">
        <v>1090</v>
      </c>
      <c r="E33" s="19">
        <v>140</v>
      </c>
      <c r="F33" s="18">
        <v>215</v>
      </c>
      <c r="G33" s="20">
        <v>170</v>
      </c>
      <c r="H33" s="21">
        <v>260</v>
      </c>
    </row>
    <row r="34" spans="2:8" x14ac:dyDescent="0.35">
      <c r="B34" s="66">
        <v>9780511807015</v>
      </c>
      <c r="C34" s="32" t="s">
        <v>1158</v>
      </c>
      <c r="D34" s="42" t="s">
        <v>1159</v>
      </c>
      <c r="E34" s="19">
        <v>140</v>
      </c>
      <c r="F34" s="18">
        <v>215</v>
      </c>
      <c r="G34" s="20">
        <v>170</v>
      </c>
      <c r="H34" s="21">
        <v>260</v>
      </c>
    </row>
    <row r="35" spans="2:8" x14ac:dyDescent="0.35">
      <c r="B35" s="66">
        <v>9780511718786</v>
      </c>
      <c r="C35" s="32" t="s">
        <v>1144</v>
      </c>
      <c r="D35" s="42" t="s">
        <v>1145</v>
      </c>
      <c r="E35" s="19">
        <v>140</v>
      </c>
      <c r="F35" s="18">
        <v>215</v>
      </c>
      <c r="G35" s="20">
        <v>170</v>
      </c>
      <c r="H35" s="21">
        <v>260</v>
      </c>
    </row>
    <row r="36" spans="2:8" x14ac:dyDescent="0.35">
      <c r="B36" s="66">
        <v>9781108241625</v>
      </c>
      <c r="C36" s="32" t="s">
        <v>1091</v>
      </c>
      <c r="D36" s="42" t="s">
        <v>1092</v>
      </c>
      <c r="E36" s="19">
        <v>140</v>
      </c>
      <c r="F36" s="18">
        <v>215</v>
      </c>
      <c r="G36" s="20">
        <v>170</v>
      </c>
      <c r="H36" s="21">
        <v>260</v>
      </c>
    </row>
    <row r="37" spans="2:8" x14ac:dyDescent="0.35">
      <c r="B37" s="66">
        <v>9781139047685</v>
      </c>
      <c r="C37" s="32" t="s">
        <v>1017</v>
      </c>
      <c r="D37" s="42" t="s">
        <v>1018</v>
      </c>
      <c r="E37" s="19">
        <v>140</v>
      </c>
      <c r="F37" s="18">
        <v>215</v>
      </c>
      <c r="G37" s="20">
        <v>170</v>
      </c>
      <c r="H37" s="21">
        <v>260</v>
      </c>
    </row>
    <row r="38" spans="2:8" x14ac:dyDescent="0.35">
      <c r="B38" s="66">
        <v>9781316480724</v>
      </c>
      <c r="C38" s="32" t="s">
        <v>813</v>
      </c>
      <c r="D38" s="42" t="s">
        <v>1087</v>
      </c>
      <c r="E38" s="19">
        <v>140</v>
      </c>
      <c r="F38" s="18">
        <v>215</v>
      </c>
      <c r="G38" s="20">
        <v>170</v>
      </c>
      <c r="H38" s="21">
        <v>260</v>
      </c>
    </row>
    <row r="39" spans="2:8" x14ac:dyDescent="0.35">
      <c r="B39" s="66">
        <v>9780511793677</v>
      </c>
      <c r="C39" s="32" t="s">
        <v>1138</v>
      </c>
      <c r="D39" s="42" t="s">
        <v>1139</v>
      </c>
      <c r="E39" s="19">
        <v>140</v>
      </c>
      <c r="F39" s="18">
        <v>215</v>
      </c>
      <c r="G39" s="20">
        <v>170</v>
      </c>
      <c r="H39" s="21">
        <v>260</v>
      </c>
    </row>
    <row r="40" spans="2:8" x14ac:dyDescent="0.35">
      <c r="B40" s="66">
        <v>9781107323605</v>
      </c>
      <c r="C40" s="32" t="s">
        <v>1121</v>
      </c>
      <c r="D40" s="42" t="s">
        <v>1122</v>
      </c>
      <c r="E40" s="19">
        <v>140</v>
      </c>
      <c r="F40" s="18">
        <v>215</v>
      </c>
      <c r="G40" s="20">
        <v>170</v>
      </c>
      <c r="H40" s="21">
        <v>260</v>
      </c>
    </row>
    <row r="41" spans="2:8" x14ac:dyDescent="0.35">
      <c r="B41" s="66">
        <v>9781316779484</v>
      </c>
      <c r="C41" s="32" t="s">
        <v>907</v>
      </c>
      <c r="D41" s="42" t="s">
        <v>1093</v>
      </c>
      <c r="E41" s="19">
        <v>140</v>
      </c>
      <c r="F41" s="18">
        <v>215</v>
      </c>
      <c r="G41" s="20">
        <v>170</v>
      </c>
      <c r="H41" s="21">
        <v>260</v>
      </c>
    </row>
    <row r="42" spans="2:8" x14ac:dyDescent="0.35">
      <c r="B42" s="66">
        <v>9781316850305</v>
      </c>
      <c r="C42" s="32" t="s">
        <v>1098</v>
      </c>
      <c r="D42" s="42" t="s">
        <v>1099</v>
      </c>
      <c r="E42" s="19">
        <v>140</v>
      </c>
      <c r="F42" s="18">
        <v>215</v>
      </c>
      <c r="G42" s="20">
        <v>170</v>
      </c>
      <c r="H42" s="21">
        <v>260</v>
      </c>
    </row>
    <row r="43" spans="2:8" x14ac:dyDescent="0.35">
      <c r="B43" s="66">
        <v>9781107337831</v>
      </c>
      <c r="C43" s="32" t="s">
        <v>1127</v>
      </c>
      <c r="D43" s="42" t="s">
        <v>1128</v>
      </c>
      <c r="E43" s="19">
        <v>140</v>
      </c>
      <c r="F43" s="18">
        <v>215</v>
      </c>
      <c r="G43" s="20">
        <v>170</v>
      </c>
      <c r="H43" s="21">
        <v>260</v>
      </c>
    </row>
    <row r="44" spans="2:8" x14ac:dyDescent="0.35">
      <c r="B44" s="66">
        <v>9781108639439</v>
      </c>
      <c r="C44" s="32" t="s">
        <v>1083</v>
      </c>
      <c r="D44" s="42" t="s">
        <v>1084</v>
      </c>
      <c r="E44" s="19">
        <v>140</v>
      </c>
      <c r="F44" s="18">
        <v>215</v>
      </c>
      <c r="G44" s="20">
        <v>170</v>
      </c>
      <c r="H44" s="21">
        <v>260</v>
      </c>
    </row>
    <row r="45" spans="2:8" x14ac:dyDescent="0.35">
      <c r="B45" s="66">
        <v>9781139226608</v>
      </c>
      <c r="C45" s="32" t="s">
        <v>1137</v>
      </c>
      <c r="D45" s="42" t="s">
        <v>1099</v>
      </c>
      <c r="E45" s="19">
        <v>140</v>
      </c>
      <c r="F45" s="18">
        <v>215</v>
      </c>
      <c r="G45" s="20">
        <v>170</v>
      </c>
      <c r="H45" s="21">
        <v>260</v>
      </c>
    </row>
    <row r="46" spans="2:8" x14ac:dyDescent="0.35">
      <c r="B46" s="66">
        <v>9781108377195</v>
      </c>
      <c r="C46" s="79" t="s">
        <v>833</v>
      </c>
      <c r="D46" s="69" t="s">
        <v>834</v>
      </c>
      <c r="E46" s="19">
        <v>140</v>
      </c>
      <c r="F46" s="18">
        <v>215</v>
      </c>
      <c r="G46" s="20">
        <v>170</v>
      </c>
      <c r="H46" s="21">
        <v>260</v>
      </c>
    </row>
    <row r="47" spans="2:8" x14ac:dyDescent="0.35">
      <c r="B47" s="66">
        <v>9781139002998</v>
      </c>
      <c r="C47" s="32" t="s">
        <v>1103</v>
      </c>
      <c r="D47" s="42" t="s">
        <v>1104</v>
      </c>
      <c r="E47" s="19">
        <v>140</v>
      </c>
      <c r="F47" s="18">
        <v>215</v>
      </c>
      <c r="G47" s="20">
        <v>170</v>
      </c>
      <c r="H47" s="21">
        <v>260</v>
      </c>
    </row>
    <row r="48" spans="2:8" x14ac:dyDescent="0.35">
      <c r="B48" s="66">
        <v>9780511793196</v>
      </c>
      <c r="C48" s="32" t="s">
        <v>1154</v>
      </c>
      <c r="D48" s="42" t="s">
        <v>1155</v>
      </c>
      <c r="E48" s="19">
        <v>140</v>
      </c>
      <c r="F48" s="18">
        <v>215</v>
      </c>
      <c r="G48" s="20">
        <v>170</v>
      </c>
      <c r="H48" s="21">
        <v>260</v>
      </c>
    </row>
    <row r="49" spans="2:8" x14ac:dyDescent="0.35">
      <c r="B49" s="66">
        <v>9781139151153</v>
      </c>
      <c r="C49" s="32" t="s">
        <v>1146</v>
      </c>
      <c r="D49" s="42" t="s">
        <v>1147</v>
      </c>
      <c r="E49" s="19">
        <v>140</v>
      </c>
      <c r="F49" s="18">
        <v>215</v>
      </c>
      <c r="G49" s="20">
        <v>170</v>
      </c>
      <c r="H49" s="21">
        <v>260</v>
      </c>
    </row>
    <row r="50" spans="2:8" x14ac:dyDescent="0.35">
      <c r="B50" s="66">
        <v>9781316341209</v>
      </c>
      <c r="C50" s="32" t="s">
        <v>1050</v>
      </c>
      <c r="D50" s="42" t="s">
        <v>1102</v>
      </c>
      <c r="E50" s="19">
        <v>140</v>
      </c>
      <c r="F50" s="18">
        <v>215</v>
      </c>
      <c r="G50" s="20">
        <v>170</v>
      </c>
      <c r="H50" s="21">
        <v>260</v>
      </c>
    </row>
    <row r="51" spans="2:8" x14ac:dyDescent="0.35">
      <c r="B51" s="66">
        <v>9781108289511</v>
      </c>
      <c r="C51" s="32" t="s">
        <v>1096</v>
      </c>
      <c r="D51" s="42" t="s">
        <v>1097</v>
      </c>
      <c r="E51" s="19">
        <v>140</v>
      </c>
      <c r="F51" s="18">
        <v>215</v>
      </c>
      <c r="G51" s="20">
        <v>170</v>
      </c>
      <c r="H51" s="21">
        <v>260</v>
      </c>
    </row>
    <row r="52" spans="2:8" x14ac:dyDescent="0.35">
      <c r="B52" s="66">
        <v>9781316341414</v>
      </c>
      <c r="C52" s="70" t="s">
        <v>1105</v>
      </c>
      <c r="D52" s="42" t="s">
        <v>1099</v>
      </c>
      <c r="E52" s="19">
        <v>140</v>
      </c>
      <c r="F52" s="18">
        <v>215</v>
      </c>
      <c r="G52" s="20">
        <v>170</v>
      </c>
      <c r="H52" s="21">
        <v>260</v>
      </c>
    </row>
    <row r="53" spans="2:8" x14ac:dyDescent="0.35">
      <c r="B53" s="66">
        <v>9781316095782</v>
      </c>
      <c r="C53" s="32" t="s">
        <v>1119</v>
      </c>
      <c r="D53" s="42" t="s">
        <v>1120</v>
      </c>
      <c r="E53" s="19">
        <v>140</v>
      </c>
      <c r="F53" s="18">
        <v>215</v>
      </c>
      <c r="G53" s="20">
        <v>170</v>
      </c>
      <c r="H53" s="21">
        <v>260</v>
      </c>
    </row>
    <row r="54" spans="2:8" x14ac:dyDescent="0.35">
      <c r="B54" s="81">
        <v>9781316272527</v>
      </c>
      <c r="C54" s="70" t="s">
        <v>1074</v>
      </c>
      <c r="D54" s="49" t="s">
        <v>1107</v>
      </c>
      <c r="E54" s="218">
        <v>140</v>
      </c>
      <c r="F54" s="18">
        <v>215</v>
      </c>
      <c r="G54" s="20">
        <v>170</v>
      </c>
      <c r="H54" s="21">
        <v>260</v>
      </c>
    </row>
    <row r="55" spans="2:8" x14ac:dyDescent="0.35">
      <c r="B55" s="81">
        <v>9781139198363</v>
      </c>
      <c r="C55" s="70" t="s">
        <v>1115</v>
      </c>
      <c r="D55" s="49" t="s">
        <v>1116</v>
      </c>
      <c r="E55" s="218">
        <v>140</v>
      </c>
      <c r="F55" s="18">
        <v>215</v>
      </c>
      <c r="G55" s="20">
        <v>170</v>
      </c>
      <c r="H55" s="21">
        <v>260</v>
      </c>
    </row>
    <row r="56" spans="2:8" x14ac:dyDescent="0.35">
      <c r="B56" s="81">
        <v>9781139162210</v>
      </c>
      <c r="C56" s="70" t="s">
        <v>1112</v>
      </c>
      <c r="D56" s="49" t="s">
        <v>1113</v>
      </c>
      <c r="E56" s="218">
        <v>140</v>
      </c>
      <c r="F56" s="18">
        <v>215</v>
      </c>
      <c r="G56" s="20">
        <v>170</v>
      </c>
      <c r="H56" s="21">
        <v>260</v>
      </c>
    </row>
    <row r="57" spans="2:8" x14ac:dyDescent="0.35">
      <c r="B57" s="81">
        <v>9781107338890</v>
      </c>
      <c r="C57" s="70" t="s">
        <v>1125</v>
      </c>
      <c r="D57" s="49" t="s">
        <v>1126</v>
      </c>
      <c r="E57" s="218">
        <v>140</v>
      </c>
      <c r="F57" s="18">
        <v>215</v>
      </c>
      <c r="G57" s="20">
        <v>170</v>
      </c>
      <c r="H57" s="21">
        <v>260</v>
      </c>
    </row>
    <row r="58" spans="2:8" x14ac:dyDescent="0.35">
      <c r="B58" s="201">
        <v>9781139629010</v>
      </c>
      <c r="C58" s="202" t="s">
        <v>1785</v>
      </c>
      <c r="D58" s="202" t="s">
        <v>1786</v>
      </c>
      <c r="E58" s="218">
        <v>90</v>
      </c>
      <c r="F58" s="18">
        <v>140</v>
      </c>
      <c r="G58" s="20">
        <v>110</v>
      </c>
      <c r="H58" s="21">
        <v>165</v>
      </c>
    </row>
    <row r="59" spans="2:8" x14ac:dyDescent="0.35">
      <c r="B59" s="235"/>
      <c r="C59" s="236"/>
      <c r="D59" s="129"/>
      <c r="E59" s="218">
        <f>SUM(Table10[GBP])</f>
        <v>6320</v>
      </c>
      <c r="F59" s="18">
        <f>SUM(Table10[USD])</f>
        <v>9745</v>
      </c>
      <c r="G59" s="20">
        <f>SUM(Table10[EUR])</f>
        <v>7690</v>
      </c>
      <c r="H59" s="21">
        <f>SUM(Table10[AUD])</f>
        <v>11690</v>
      </c>
    </row>
    <row r="60" spans="2:8" x14ac:dyDescent="0.35">
      <c r="B60" s="202"/>
      <c r="C60" s="202"/>
      <c r="D60" s="202"/>
      <c r="E60" s="202"/>
    </row>
    <row r="61" spans="2:8" x14ac:dyDescent="0.35">
      <c r="B61" s="2" t="s">
        <v>1747</v>
      </c>
    </row>
    <row r="62" spans="2:8" s="1" customFormat="1" x14ac:dyDescent="0.35">
      <c r="B62" s="231">
        <v>9781108676397</v>
      </c>
      <c r="C62" s="212" t="s">
        <v>1784</v>
      </c>
      <c r="D62" s="212" t="s">
        <v>1886</v>
      </c>
      <c r="E62" s="232" t="s">
        <v>458</v>
      </c>
      <c r="F62" s="232" t="s">
        <v>458</v>
      </c>
      <c r="G62" s="232" t="s">
        <v>458</v>
      </c>
      <c r="H62" s="232" t="s">
        <v>458</v>
      </c>
    </row>
    <row r="63" spans="2:8" x14ac:dyDescent="0.35">
      <c r="B63" s="230">
        <v>9781108241946</v>
      </c>
      <c r="C63" s="214" t="s">
        <v>881</v>
      </c>
      <c r="D63" s="214" t="s">
        <v>882</v>
      </c>
      <c r="E63" s="233" t="s">
        <v>458</v>
      </c>
      <c r="F63" s="233" t="s">
        <v>458</v>
      </c>
      <c r="G63" s="233" t="s">
        <v>458</v>
      </c>
      <c r="H63" s="234" t="s">
        <v>458</v>
      </c>
    </row>
  </sheetData>
  <hyperlinks>
    <hyperlink ref="B3" location="'All collections'!A1" display="Return to main page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97"/>
  <sheetViews>
    <sheetView workbookViewId="0">
      <selection activeCell="B2" sqref="B2"/>
    </sheetView>
  </sheetViews>
  <sheetFormatPr defaultRowHeight="14.5" x14ac:dyDescent="0.35"/>
  <cols>
    <col min="2" max="2" width="16" customWidth="1"/>
    <col min="3" max="3" width="64" bestFit="1" customWidth="1"/>
    <col min="4" max="4" width="20.453125" customWidth="1"/>
    <col min="5" max="5" width="10.7265625" bestFit="1" customWidth="1"/>
    <col min="7" max="7" width="9.08984375" bestFit="1" customWidth="1"/>
    <col min="8" max="8" width="12.453125" bestFit="1" customWidth="1"/>
    <col min="9" max="9" width="22.1796875" customWidth="1"/>
  </cols>
  <sheetData>
    <row r="2" spans="2:8" x14ac:dyDescent="0.35">
      <c r="B2" s="2" t="s">
        <v>1768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215">
        <v>9780511596766</v>
      </c>
      <c r="C6" s="269" t="s">
        <v>1852</v>
      </c>
      <c r="D6" s="212" t="s">
        <v>1879</v>
      </c>
      <c r="E6" s="19">
        <v>140</v>
      </c>
      <c r="F6" s="18">
        <v>215</v>
      </c>
      <c r="G6" s="20">
        <v>170</v>
      </c>
      <c r="H6" s="21">
        <v>260</v>
      </c>
    </row>
    <row r="7" spans="2:8" x14ac:dyDescent="0.35">
      <c r="B7" s="215">
        <v>9780511610165</v>
      </c>
      <c r="C7" s="259" t="s">
        <v>1860</v>
      </c>
      <c r="D7" s="212" t="s">
        <v>1884</v>
      </c>
      <c r="E7" s="19">
        <v>140</v>
      </c>
      <c r="F7" s="18">
        <v>215</v>
      </c>
      <c r="G7" s="20">
        <v>170</v>
      </c>
      <c r="H7" s="43">
        <v>260</v>
      </c>
    </row>
    <row r="8" spans="2:8" x14ac:dyDescent="0.35">
      <c r="B8" s="215">
        <v>9780511712067</v>
      </c>
      <c r="C8" s="259" t="s">
        <v>1847</v>
      </c>
      <c r="D8" s="212" t="s">
        <v>1874</v>
      </c>
      <c r="E8" s="19">
        <v>90</v>
      </c>
      <c r="F8" s="18">
        <v>140</v>
      </c>
      <c r="G8" s="20">
        <v>110</v>
      </c>
      <c r="H8" s="43">
        <v>165</v>
      </c>
    </row>
    <row r="9" spans="2:8" x14ac:dyDescent="0.35">
      <c r="B9" s="215">
        <v>9780511753619</v>
      </c>
      <c r="C9" s="259" t="s">
        <v>1856</v>
      </c>
      <c r="D9" s="212" t="s">
        <v>1882</v>
      </c>
      <c r="E9" s="19">
        <v>140</v>
      </c>
      <c r="F9" s="18">
        <v>215</v>
      </c>
      <c r="G9" s="20">
        <v>170</v>
      </c>
      <c r="H9" s="21">
        <v>260</v>
      </c>
    </row>
    <row r="10" spans="2:8" x14ac:dyDescent="0.35">
      <c r="B10" s="215">
        <v>9780511819605</v>
      </c>
      <c r="C10" s="259" t="s">
        <v>1855</v>
      </c>
      <c r="D10" s="212" t="s">
        <v>1881</v>
      </c>
      <c r="E10" s="19">
        <v>140</v>
      </c>
      <c r="F10" s="18">
        <v>215</v>
      </c>
      <c r="G10" s="20">
        <v>170</v>
      </c>
      <c r="H10" s="43">
        <v>260</v>
      </c>
    </row>
    <row r="11" spans="2:8" x14ac:dyDescent="0.35">
      <c r="B11" s="50">
        <v>9780511844218</v>
      </c>
      <c r="C11" s="42" t="s">
        <v>952</v>
      </c>
      <c r="D11" s="42" t="s">
        <v>953</v>
      </c>
      <c r="E11" s="19">
        <v>90</v>
      </c>
      <c r="F11" s="18">
        <v>140</v>
      </c>
      <c r="G11" s="20">
        <v>110</v>
      </c>
      <c r="H11" s="43">
        <v>165</v>
      </c>
    </row>
    <row r="12" spans="2:8" x14ac:dyDescent="0.35">
      <c r="B12" s="215">
        <v>9780511844607</v>
      </c>
      <c r="C12" s="259" t="s">
        <v>1858</v>
      </c>
      <c r="D12" s="212" t="s">
        <v>1883</v>
      </c>
      <c r="E12" s="19">
        <v>140</v>
      </c>
      <c r="F12" s="18">
        <v>215</v>
      </c>
      <c r="G12" s="20">
        <v>170</v>
      </c>
      <c r="H12" s="43">
        <v>260</v>
      </c>
    </row>
    <row r="13" spans="2:8" x14ac:dyDescent="0.35">
      <c r="B13" s="215">
        <v>9780511974540</v>
      </c>
      <c r="C13" s="259" t="s">
        <v>1844</v>
      </c>
      <c r="D13" s="212" t="s">
        <v>1871</v>
      </c>
      <c r="E13" s="19">
        <v>140</v>
      </c>
      <c r="F13" s="18">
        <v>215</v>
      </c>
      <c r="G13" s="20">
        <v>170</v>
      </c>
      <c r="H13" s="43">
        <v>260</v>
      </c>
    </row>
    <row r="14" spans="2:8" x14ac:dyDescent="0.35">
      <c r="B14" s="215">
        <v>9780511975431</v>
      </c>
      <c r="C14" s="259" t="s">
        <v>1842</v>
      </c>
      <c r="D14" s="212" t="s">
        <v>1870</v>
      </c>
      <c r="E14" s="213">
        <v>90</v>
      </c>
      <c r="F14" s="209">
        <v>140</v>
      </c>
      <c r="G14" s="210">
        <v>110</v>
      </c>
      <c r="H14" s="211">
        <v>165</v>
      </c>
    </row>
    <row r="15" spans="2:8" x14ac:dyDescent="0.35">
      <c r="B15" s="215">
        <v>9780511975714</v>
      </c>
      <c r="C15" s="259" t="s">
        <v>1857</v>
      </c>
      <c r="D15" s="212" t="s">
        <v>1037</v>
      </c>
      <c r="E15" s="19">
        <v>140</v>
      </c>
      <c r="F15" s="18">
        <v>215</v>
      </c>
      <c r="G15" s="20">
        <v>170</v>
      </c>
      <c r="H15" s="21">
        <v>260</v>
      </c>
    </row>
    <row r="16" spans="2:8" x14ac:dyDescent="0.35">
      <c r="B16" s="215">
        <v>9780511976681</v>
      </c>
      <c r="C16" s="259" t="s">
        <v>1845</v>
      </c>
      <c r="D16" s="212" t="s">
        <v>1872</v>
      </c>
      <c r="E16" s="213">
        <v>90</v>
      </c>
      <c r="F16" s="209">
        <v>140</v>
      </c>
      <c r="G16" s="210">
        <v>110</v>
      </c>
      <c r="H16" s="211">
        <v>165</v>
      </c>
    </row>
    <row r="17" spans="2:8" x14ac:dyDescent="0.35">
      <c r="B17" s="215">
        <v>9780511977909</v>
      </c>
      <c r="C17" s="259" t="s">
        <v>1843</v>
      </c>
      <c r="D17" s="212" t="s">
        <v>1016</v>
      </c>
      <c r="E17" s="19">
        <v>140</v>
      </c>
      <c r="F17" s="18">
        <v>215</v>
      </c>
      <c r="G17" s="20">
        <v>170</v>
      </c>
      <c r="H17" s="43">
        <v>260</v>
      </c>
    </row>
    <row r="18" spans="2:8" x14ac:dyDescent="0.35">
      <c r="B18" s="215">
        <v>9780511979286</v>
      </c>
      <c r="C18" s="259" t="s">
        <v>1848</v>
      </c>
      <c r="D18" s="212" t="s">
        <v>1875</v>
      </c>
      <c r="E18" s="19">
        <v>90</v>
      </c>
      <c r="F18" s="18">
        <v>140</v>
      </c>
      <c r="G18" s="20">
        <v>110</v>
      </c>
      <c r="H18" s="43">
        <v>165</v>
      </c>
    </row>
    <row r="19" spans="2:8" x14ac:dyDescent="0.35">
      <c r="B19" s="50">
        <v>9780511980237</v>
      </c>
      <c r="C19" s="42" t="s">
        <v>932</v>
      </c>
      <c r="D19" s="42" t="s">
        <v>933</v>
      </c>
      <c r="E19" s="19">
        <v>140</v>
      </c>
      <c r="F19" s="18">
        <v>215</v>
      </c>
      <c r="G19" s="20">
        <v>170</v>
      </c>
      <c r="H19" s="43">
        <v>260</v>
      </c>
    </row>
    <row r="20" spans="2:8" x14ac:dyDescent="0.35">
      <c r="B20" s="110">
        <v>9781107261402</v>
      </c>
      <c r="C20" s="42" t="s">
        <v>920</v>
      </c>
      <c r="D20" s="42" t="s">
        <v>921</v>
      </c>
      <c r="E20" s="19">
        <v>140</v>
      </c>
      <c r="F20" s="18">
        <v>215</v>
      </c>
      <c r="G20" s="20">
        <v>170</v>
      </c>
      <c r="H20" s="43">
        <v>260</v>
      </c>
    </row>
    <row r="21" spans="2:8" x14ac:dyDescent="0.35">
      <c r="B21" s="50">
        <v>9781107286221</v>
      </c>
      <c r="C21" s="42" t="s">
        <v>930</v>
      </c>
      <c r="D21" s="42" t="s">
        <v>931</v>
      </c>
      <c r="E21" s="19">
        <v>140</v>
      </c>
      <c r="F21" s="18">
        <v>215</v>
      </c>
      <c r="G21" s="20">
        <v>170</v>
      </c>
      <c r="H21" s="43">
        <v>260</v>
      </c>
    </row>
    <row r="22" spans="2:8" x14ac:dyDescent="0.35">
      <c r="B22" s="50">
        <v>9781107323506</v>
      </c>
      <c r="C22" s="42" t="s">
        <v>975</v>
      </c>
      <c r="D22" s="42" t="s">
        <v>976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81">
        <v>9781107323605</v>
      </c>
      <c r="C23" s="42" t="s">
        <v>1121</v>
      </c>
      <c r="D23" s="69" t="s">
        <v>966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50">
        <v>9781107339200</v>
      </c>
      <c r="C24" s="42" t="s">
        <v>938</v>
      </c>
      <c r="D24" s="42" t="s">
        <v>787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110">
        <v>9781107339217</v>
      </c>
      <c r="C25" s="49" t="s">
        <v>786</v>
      </c>
      <c r="D25" s="49" t="s">
        <v>787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110">
        <v>9781107449879</v>
      </c>
      <c r="C26" s="49" t="s">
        <v>911</v>
      </c>
      <c r="D26" s="49" t="s">
        <v>199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50">
        <v>9781107477612</v>
      </c>
      <c r="C27" s="42" t="s">
        <v>960</v>
      </c>
      <c r="D27" s="42" t="s">
        <v>961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110">
        <v>9781108123839</v>
      </c>
      <c r="C28" s="49" t="s">
        <v>904</v>
      </c>
      <c r="D28" s="49" t="s">
        <v>905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215">
        <v>9781108125888</v>
      </c>
      <c r="C29" s="259" t="s">
        <v>1864</v>
      </c>
      <c r="D29" s="212" t="s">
        <v>1888</v>
      </c>
      <c r="E29" s="19">
        <v>90</v>
      </c>
      <c r="F29" s="18">
        <v>140</v>
      </c>
      <c r="G29" s="20">
        <v>110</v>
      </c>
      <c r="H29" s="43">
        <v>165</v>
      </c>
    </row>
    <row r="30" spans="2:8" x14ac:dyDescent="0.35">
      <c r="B30" s="110">
        <v>9781108186148</v>
      </c>
      <c r="C30" s="49" t="s">
        <v>916</v>
      </c>
      <c r="D30" s="49" t="s">
        <v>917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81">
        <v>9781108235099</v>
      </c>
      <c r="C31" s="111" t="s">
        <v>902</v>
      </c>
      <c r="D31" s="69" t="s">
        <v>903</v>
      </c>
      <c r="E31" s="19">
        <v>90</v>
      </c>
      <c r="F31" s="18">
        <v>140</v>
      </c>
      <c r="G31" s="20">
        <v>110</v>
      </c>
      <c r="H31" s="43">
        <v>165</v>
      </c>
    </row>
    <row r="32" spans="2:8" x14ac:dyDescent="0.35">
      <c r="B32" s="110">
        <v>9781108241847</v>
      </c>
      <c r="C32" s="49" t="s">
        <v>890</v>
      </c>
      <c r="D32" s="49" t="s">
        <v>851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246">
        <v>9781108297868</v>
      </c>
      <c r="C33" s="261" t="s">
        <v>1088</v>
      </c>
      <c r="D33" s="273" t="s">
        <v>1089</v>
      </c>
      <c r="E33" s="19">
        <v>90</v>
      </c>
      <c r="F33" s="18">
        <v>140</v>
      </c>
      <c r="G33" s="20">
        <v>110</v>
      </c>
      <c r="H33" s="43">
        <v>165</v>
      </c>
    </row>
    <row r="34" spans="2:8" x14ac:dyDescent="0.35">
      <c r="B34" s="205">
        <v>9781108333498</v>
      </c>
      <c r="C34" s="114" t="s">
        <v>810</v>
      </c>
      <c r="D34" s="114" t="s">
        <v>97</v>
      </c>
      <c r="E34" s="206">
        <v>90</v>
      </c>
      <c r="F34" s="203">
        <v>140</v>
      </c>
      <c r="G34" s="204">
        <v>110</v>
      </c>
      <c r="H34" s="276">
        <v>165</v>
      </c>
    </row>
    <row r="35" spans="2:8" x14ac:dyDescent="0.35">
      <c r="B35" s="110">
        <v>9781108399708</v>
      </c>
      <c r="C35" s="42" t="s">
        <v>845</v>
      </c>
      <c r="D35" s="49" t="s">
        <v>906</v>
      </c>
      <c r="E35" s="19">
        <v>140</v>
      </c>
      <c r="F35" s="18">
        <v>215</v>
      </c>
      <c r="G35" s="20">
        <v>170</v>
      </c>
      <c r="H35" s="43">
        <v>260</v>
      </c>
    </row>
    <row r="36" spans="2:8" x14ac:dyDescent="0.35">
      <c r="B36" s="110">
        <v>9781108545969</v>
      </c>
      <c r="C36" s="49" t="s">
        <v>897</v>
      </c>
      <c r="D36" s="49" t="s">
        <v>898</v>
      </c>
      <c r="E36" s="19">
        <v>90</v>
      </c>
      <c r="F36" s="18">
        <v>140</v>
      </c>
      <c r="G36" s="20">
        <v>110</v>
      </c>
      <c r="H36" s="43">
        <v>165</v>
      </c>
    </row>
    <row r="37" spans="2:8" x14ac:dyDescent="0.35">
      <c r="B37" s="81">
        <v>9781108553728</v>
      </c>
      <c r="C37" s="111" t="s">
        <v>909</v>
      </c>
      <c r="D37" s="69" t="s">
        <v>910</v>
      </c>
      <c r="E37" s="19">
        <v>90</v>
      </c>
      <c r="F37" s="18">
        <v>140</v>
      </c>
      <c r="G37" s="20">
        <v>110</v>
      </c>
      <c r="H37" s="43">
        <v>165</v>
      </c>
    </row>
    <row r="38" spans="2:8" x14ac:dyDescent="0.35">
      <c r="B38" s="81">
        <v>9781108554916</v>
      </c>
      <c r="C38" s="49" t="s">
        <v>883</v>
      </c>
      <c r="D38" s="49" t="s">
        <v>884</v>
      </c>
      <c r="E38" s="19">
        <v>140</v>
      </c>
      <c r="F38" s="18">
        <v>215</v>
      </c>
      <c r="G38" s="20">
        <v>170</v>
      </c>
      <c r="H38" s="43">
        <v>260</v>
      </c>
    </row>
    <row r="39" spans="2:8" x14ac:dyDescent="0.35">
      <c r="B39" s="110">
        <v>9781108560023</v>
      </c>
      <c r="C39" s="49" t="s">
        <v>893</v>
      </c>
      <c r="D39" s="49" t="s">
        <v>894</v>
      </c>
      <c r="E39" s="19">
        <v>140</v>
      </c>
      <c r="F39" s="18">
        <v>215</v>
      </c>
      <c r="G39" s="20">
        <v>170</v>
      </c>
      <c r="H39" s="43">
        <v>260</v>
      </c>
    </row>
    <row r="40" spans="2:8" x14ac:dyDescent="0.35">
      <c r="B40" s="110">
        <v>9781108574273</v>
      </c>
      <c r="C40" s="49" t="s">
        <v>889</v>
      </c>
      <c r="D40" s="49" t="s">
        <v>569</v>
      </c>
      <c r="E40" s="19">
        <v>90</v>
      </c>
      <c r="F40" s="18">
        <v>140</v>
      </c>
      <c r="G40" s="20">
        <v>110</v>
      </c>
      <c r="H40" s="43">
        <v>165</v>
      </c>
    </row>
    <row r="41" spans="2:8" x14ac:dyDescent="0.35">
      <c r="B41" s="246">
        <v>9781108574334</v>
      </c>
      <c r="C41" s="261" t="s">
        <v>1867</v>
      </c>
      <c r="D41" s="273" t="s">
        <v>1891</v>
      </c>
      <c r="E41" s="19">
        <v>140</v>
      </c>
      <c r="F41" s="18">
        <v>215</v>
      </c>
      <c r="G41" s="20">
        <v>170</v>
      </c>
      <c r="H41" s="43">
        <v>260</v>
      </c>
    </row>
    <row r="42" spans="2:8" x14ac:dyDescent="0.35">
      <c r="B42" s="246">
        <v>9781108632157</v>
      </c>
      <c r="C42" s="261" t="s">
        <v>869</v>
      </c>
      <c r="D42" s="273" t="s">
        <v>1894</v>
      </c>
      <c r="E42" s="19">
        <v>140</v>
      </c>
      <c r="F42" s="18">
        <v>215</v>
      </c>
      <c r="G42" s="20">
        <v>170</v>
      </c>
      <c r="H42" s="43">
        <v>260</v>
      </c>
    </row>
    <row r="43" spans="2:8" x14ac:dyDescent="0.35">
      <c r="B43" s="246">
        <v>9781108639439</v>
      </c>
      <c r="C43" s="261" t="s">
        <v>1083</v>
      </c>
      <c r="D43" s="273" t="s">
        <v>1084</v>
      </c>
      <c r="E43" s="19">
        <v>140</v>
      </c>
      <c r="F43" s="18">
        <v>215</v>
      </c>
      <c r="G43" s="20">
        <v>170</v>
      </c>
      <c r="H43" s="43">
        <v>260</v>
      </c>
    </row>
    <row r="44" spans="2:8" x14ac:dyDescent="0.35">
      <c r="B44" s="110">
        <v>9781108646673</v>
      </c>
      <c r="C44" s="49" t="s">
        <v>900</v>
      </c>
      <c r="D44" s="49" t="s">
        <v>901</v>
      </c>
      <c r="E44" s="19">
        <v>140</v>
      </c>
      <c r="F44" s="18">
        <v>215</v>
      </c>
      <c r="G44" s="20">
        <v>170</v>
      </c>
      <c r="H44" s="43">
        <v>260</v>
      </c>
    </row>
    <row r="45" spans="2:8" x14ac:dyDescent="0.35">
      <c r="B45" s="110">
        <v>9781108653183</v>
      </c>
      <c r="C45" s="49" t="s">
        <v>891</v>
      </c>
      <c r="D45" s="49" t="s">
        <v>892</v>
      </c>
      <c r="E45" s="19">
        <v>90</v>
      </c>
      <c r="F45" s="18">
        <v>140</v>
      </c>
      <c r="G45" s="20">
        <v>110</v>
      </c>
      <c r="H45" s="43">
        <v>165</v>
      </c>
    </row>
    <row r="46" spans="2:8" x14ac:dyDescent="0.35">
      <c r="B46" s="246">
        <v>9781108688277</v>
      </c>
      <c r="C46" s="261" t="s">
        <v>1868</v>
      </c>
      <c r="D46" s="273" t="s">
        <v>1892</v>
      </c>
      <c r="E46" s="19">
        <v>140</v>
      </c>
      <c r="F46" s="18">
        <v>215</v>
      </c>
      <c r="G46" s="20">
        <v>170</v>
      </c>
      <c r="H46" s="43">
        <v>260</v>
      </c>
    </row>
    <row r="47" spans="2:8" x14ac:dyDescent="0.35">
      <c r="B47" s="110">
        <v>9781108690126</v>
      </c>
      <c r="C47" s="49" t="s">
        <v>885</v>
      </c>
      <c r="D47" s="49" t="s">
        <v>886</v>
      </c>
      <c r="E47" s="19">
        <v>90</v>
      </c>
      <c r="F47" s="18">
        <v>140</v>
      </c>
      <c r="G47" s="20">
        <v>110</v>
      </c>
      <c r="H47" s="43">
        <v>165</v>
      </c>
    </row>
    <row r="48" spans="2:8" x14ac:dyDescent="0.35">
      <c r="B48" s="246">
        <v>9781108762908</v>
      </c>
      <c r="C48" s="261" t="s">
        <v>1866</v>
      </c>
      <c r="D48" s="273" t="s">
        <v>1890</v>
      </c>
      <c r="E48" s="19">
        <v>85</v>
      </c>
      <c r="F48" s="18">
        <v>115</v>
      </c>
      <c r="G48" s="20">
        <v>95</v>
      </c>
      <c r="H48" s="43">
        <v>150</v>
      </c>
    </row>
    <row r="49" spans="2:8" x14ac:dyDescent="0.35">
      <c r="B49" s="110">
        <v>9781108766975</v>
      </c>
      <c r="C49" s="49" t="s">
        <v>887</v>
      </c>
      <c r="D49" s="49" t="s">
        <v>888</v>
      </c>
      <c r="E49" s="19">
        <v>140</v>
      </c>
      <c r="F49" s="18">
        <v>215</v>
      </c>
      <c r="G49" s="20">
        <v>170</v>
      </c>
      <c r="H49" s="43">
        <v>260</v>
      </c>
    </row>
    <row r="50" spans="2:8" x14ac:dyDescent="0.35">
      <c r="B50" s="246">
        <v>9781108767224</v>
      </c>
      <c r="C50" s="261" t="s">
        <v>1869</v>
      </c>
      <c r="D50" s="273" t="s">
        <v>1893</v>
      </c>
      <c r="E50" s="19">
        <v>140</v>
      </c>
      <c r="F50" s="18">
        <v>215</v>
      </c>
      <c r="G50" s="20">
        <v>170</v>
      </c>
      <c r="H50" s="43">
        <v>260</v>
      </c>
    </row>
    <row r="51" spans="2:8" x14ac:dyDescent="0.35">
      <c r="B51" s="246">
        <v>9781108784641</v>
      </c>
      <c r="C51" s="261" t="s">
        <v>1865</v>
      </c>
      <c r="D51" s="273" t="s">
        <v>1889</v>
      </c>
      <c r="E51" s="19">
        <v>140</v>
      </c>
      <c r="F51" s="18">
        <v>215</v>
      </c>
      <c r="G51" s="20">
        <v>170</v>
      </c>
      <c r="H51" s="43">
        <v>260</v>
      </c>
    </row>
    <row r="52" spans="2:8" x14ac:dyDescent="0.35">
      <c r="B52" s="215">
        <v>9781139003735</v>
      </c>
      <c r="C52" s="259" t="s">
        <v>1854</v>
      </c>
      <c r="D52" s="212" t="s">
        <v>1101</v>
      </c>
      <c r="E52" s="19">
        <v>140</v>
      </c>
      <c r="F52" s="18">
        <v>215</v>
      </c>
      <c r="G52" s="20">
        <v>170</v>
      </c>
      <c r="H52" s="43">
        <v>260</v>
      </c>
    </row>
    <row r="53" spans="2:8" x14ac:dyDescent="0.35">
      <c r="B53" s="50">
        <v>9781139030472</v>
      </c>
      <c r="C53" s="112" t="s">
        <v>977</v>
      </c>
      <c r="D53" s="112" t="s">
        <v>978</v>
      </c>
      <c r="E53" s="19">
        <v>140</v>
      </c>
      <c r="F53" s="18">
        <v>215</v>
      </c>
      <c r="G53" s="20">
        <v>170</v>
      </c>
      <c r="H53" s="43">
        <v>260</v>
      </c>
    </row>
    <row r="54" spans="2:8" x14ac:dyDescent="0.35">
      <c r="B54" s="215">
        <v>9781139042765</v>
      </c>
      <c r="C54" s="259" t="s">
        <v>1859</v>
      </c>
      <c r="D54" s="212" t="s">
        <v>1163</v>
      </c>
      <c r="E54" s="19">
        <v>90</v>
      </c>
      <c r="F54" s="18">
        <v>140</v>
      </c>
      <c r="G54" s="20">
        <v>110</v>
      </c>
      <c r="H54" s="43">
        <v>165</v>
      </c>
    </row>
    <row r="55" spans="2:8" x14ac:dyDescent="0.35">
      <c r="B55" s="50">
        <v>9781139043137</v>
      </c>
      <c r="C55" s="42" t="s">
        <v>979</v>
      </c>
      <c r="D55" s="42" t="s">
        <v>980</v>
      </c>
      <c r="E55" s="19">
        <v>140</v>
      </c>
      <c r="F55" s="18">
        <v>215</v>
      </c>
      <c r="G55" s="20">
        <v>170</v>
      </c>
      <c r="H55" s="43">
        <v>260</v>
      </c>
    </row>
    <row r="56" spans="2:8" x14ac:dyDescent="0.35">
      <c r="B56" s="50">
        <v>9781139051125</v>
      </c>
      <c r="C56" s="42" t="s">
        <v>962</v>
      </c>
      <c r="D56" s="42" t="s">
        <v>963</v>
      </c>
      <c r="E56" s="19">
        <v>90</v>
      </c>
      <c r="F56" s="18">
        <v>140</v>
      </c>
      <c r="G56" s="20">
        <v>110</v>
      </c>
      <c r="H56" s="43">
        <v>165</v>
      </c>
    </row>
    <row r="57" spans="2:8" x14ac:dyDescent="0.35">
      <c r="B57" s="50">
        <v>9781139084574</v>
      </c>
      <c r="C57" s="42" t="s">
        <v>943</v>
      </c>
      <c r="D57" s="42" t="s">
        <v>944</v>
      </c>
      <c r="E57" s="19">
        <v>140</v>
      </c>
      <c r="F57" s="18">
        <v>215</v>
      </c>
      <c r="G57" s="20">
        <v>170</v>
      </c>
      <c r="H57" s="43">
        <v>260</v>
      </c>
    </row>
    <row r="58" spans="2:8" x14ac:dyDescent="0.35">
      <c r="B58" s="50">
        <v>9781139137089</v>
      </c>
      <c r="C58" s="42" t="s">
        <v>969</v>
      </c>
      <c r="D58" s="42" t="s">
        <v>970</v>
      </c>
      <c r="E58" s="19">
        <v>140</v>
      </c>
      <c r="F58" s="18">
        <v>215</v>
      </c>
      <c r="G58" s="20">
        <v>170</v>
      </c>
      <c r="H58" s="43">
        <v>260</v>
      </c>
    </row>
    <row r="59" spans="2:8" x14ac:dyDescent="0.35">
      <c r="B59" s="50">
        <v>9781139162463</v>
      </c>
      <c r="C59" s="42" t="s">
        <v>971</v>
      </c>
      <c r="D59" s="42" t="s">
        <v>972</v>
      </c>
      <c r="E59" s="19">
        <v>140</v>
      </c>
      <c r="F59" s="18">
        <v>215</v>
      </c>
      <c r="G59" s="20">
        <v>170</v>
      </c>
      <c r="H59" s="43">
        <v>260</v>
      </c>
    </row>
    <row r="60" spans="2:8" x14ac:dyDescent="0.35">
      <c r="B60" s="50">
        <v>9781139177788</v>
      </c>
      <c r="C60" s="42" t="s">
        <v>922</v>
      </c>
      <c r="D60" s="42" t="s">
        <v>923</v>
      </c>
      <c r="E60" s="19">
        <v>140</v>
      </c>
      <c r="F60" s="18">
        <v>215</v>
      </c>
      <c r="G60" s="20">
        <v>170</v>
      </c>
      <c r="H60" s="43">
        <v>260</v>
      </c>
    </row>
    <row r="61" spans="2:8" x14ac:dyDescent="0.35">
      <c r="B61" s="50">
        <v>9781139225335</v>
      </c>
      <c r="C61" s="42" t="s">
        <v>985</v>
      </c>
      <c r="D61" s="42" t="s">
        <v>986</v>
      </c>
      <c r="E61" s="19">
        <v>140</v>
      </c>
      <c r="F61" s="18">
        <v>215</v>
      </c>
      <c r="G61" s="20">
        <v>170</v>
      </c>
      <c r="H61" s="43">
        <v>260</v>
      </c>
    </row>
    <row r="62" spans="2:8" x14ac:dyDescent="0.35">
      <c r="B62" s="95">
        <v>9781139381031</v>
      </c>
      <c r="C62" s="91" t="s">
        <v>948</v>
      </c>
      <c r="D62" s="91" t="s">
        <v>949</v>
      </c>
      <c r="E62" s="96">
        <v>90</v>
      </c>
      <c r="F62" s="97">
        <v>140</v>
      </c>
      <c r="G62" s="98">
        <v>110</v>
      </c>
      <c r="H62" s="103">
        <v>165</v>
      </c>
    </row>
    <row r="63" spans="2:8" x14ac:dyDescent="0.35">
      <c r="B63" s="246">
        <v>9781139519441</v>
      </c>
      <c r="C63" s="261" t="s">
        <v>1861</v>
      </c>
      <c r="D63" s="273" t="s">
        <v>1885</v>
      </c>
      <c r="E63" s="19">
        <v>140</v>
      </c>
      <c r="F63" s="18">
        <v>215</v>
      </c>
      <c r="G63" s="20">
        <v>170</v>
      </c>
      <c r="H63" s="21">
        <v>260</v>
      </c>
    </row>
    <row r="64" spans="2:8" x14ac:dyDescent="0.35">
      <c r="B64" s="163">
        <v>9781139519960</v>
      </c>
      <c r="C64" s="38" t="s">
        <v>964</v>
      </c>
      <c r="D64" s="91" t="s">
        <v>965</v>
      </c>
      <c r="E64" s="19">
        <v>140</v>
      </c>
      <c r="F64" s="18">
        <v>215</v>
      </c>
      <c r="G64" s="20">
        <v>170</v>
      </c>
      <c r="H64" s="21">
        <v>260</v>
      </c>
    </row>
    <row r="65" spans="2:8" x14ac:dyDescent="0.35">
      <c r="B65" s="266">
        <v>9781139541213</v>
      </c>
      <c r="C65" s="270" t="s">
        <v>967</v>
      </c>
      <c r="D65" s="117" t="s">
        <v>968</v>
      </c>
      <c r="E65" s="96">
        <v>90</v>
      </c>
      <c r="F65" s="97">
        <v>140</v>
      </c>
      <c r="G65" s="98">
        <v>110</v>
      </c>
      <c r="H65" s="103">
        <v>165</v>
      </c>
    </row>
    <row r="66" spans="2:8" x14ac:dyDescent="0.35">
      <c r="B66" s="163">
        <v>9781139565424</v>
      </c>
      <c r="C66" s="38" t="s">
        <v>981</v>
      </c>
      <c r="D66" s="91" t="s">
        <v>982</v>
      </c>
      <c r="E66" s="96">
        <v>140</v>
      </c>
      <c r="F66" s="97">
        <v>215</v>
      </c>
      <c r="G66" s="98">
        <v>170</v>
      </c>
      <c r="H66" s="103">
        <v>260</v>
      </c>
    </row>
    <row r="67" spans="2:8" x14ac:dyDescent="0.35">
      <c r="B67" s="163">
        <v>9781139627078</v>
      </c>
      <c r="C67" s="38" t="s">
        <v>924</v>
      </c>
      <c r="D67" s="91" t="s">
        <v>925</v>
      </c>
      <c r="E67" s="19">
        <v>140</v>
      </c>
      <c r="F67" s="18">
        <v>215</v>
      </c>
      <c r="G67" s="20">
        <v>170</v>
      </c>
      <c r="H67" s="21">
        <v>260</v>
      </c>
    </row>
    <row r="68" spans="2:8" s="1" customFormat="1" x14ac:dyDescent="0.35">
      <c r="B68" s="163">
        <v>9781139627085</v>
      </c>
      <c r="C68" s="38" t="s">
        <v>936</v>
      </c>
      <c r="D68" s="42" t="s">
        <v>937</v>
      </c>
      <c r="E68" s="19">
        <v>140</v>
      </c>
      <c r="F68" s="18">
        <v>215</v>
      </c>
      <c r="G68" s="20">
        <v>170</v>
      </c>
      <c r="H68" s="21">
        <v>260</v>
      </c>
    </row>
    <row r="69" spans="2:8" s="1" customFormat="1" x14ac:dyDescent="0.35">
      <c r="B69" s="163">
        <v>9781139629218</v>
      </c>
      <c r="C69" s="38" t="s">
        <v>973</v>
      </c>
      <c r="D69" s="42" t="s">
        <v>974</v>
      </c>
      <c r="E69" s="19">
        <v>140</v>
      </c>
      <c r="F69" s="18">
        <v>215</v>
      </c>
      <c r="G69" s="20">
        <v>170</v>
      </c>
      <c r="H69" s="21">
        <v>260</v>
      </c>
    </row>
    <row r="70" spans="2:8" s="1" customFormat="1" x14ac:dyDescent="0.35">
      <c r="B70" s="163">
        <v>9781139644464</v>
      </c>
      <c r="C70" s="38" t="s">
        <v>983</v>
      </c>
      <c r="D70" s="42" t="s">
        <v>984</v>
      </c>
      <c r="E70" s="19">
        <v>90</v>
      </c>
      <c r="F70" s="18">
        <v>140</v>
      </c>
      <c r="G70" s="20">
        <v>110</v>
      </c>
      <c r="H70" s="21">
        <v>165</v>
      </c>
    </row>
    <row r="71" spans="2:8" s="1" customFormat="1" x14ac:dyDescent="0.35">
      <c r="B71" s="266">
        <v>9781139680820</v>
      </c>
      <c r="C71" s="270" t="s">
        <v>939</v>
      </c>
      <c r="D71" s="69" t="s">
        <v>940</v>
      </c>
      <c r="E71" s="19">
        <v>140</v>
      </c>
      <c r="F71" s="18">
        <v>215</v>
      </c>
      <c r="G71" s="20">
        <v>170</v>
      </c>
      <c r="H71" s="21">
        <v>260</v>
      </c>
    </row>
    <row r="72" spans="2:8" s="1" customFormat="1" x14ac:dyDescent="0.35">
      <c r="B72" s="163">
        <v>9781139794763</v>
      </c>
      <c r="C72" s="38" t="s">
        <v>941</v>
      </c>
      <c r="D72" s="42" t="s">
        <v>942</v>
      </c>
      <c r="E72" s="19">
        <v>140</v>
      </c>
      <c r="F72" s="18">
        <v>215</v>
      </c>
      <c r="G72" s="20">
        <v>170</v>
      </c>
      <c r="H72" s="21">
        <v>260</v>
      </c>
    </row>
    <row r="73" spans="2:8" s="1" customFormat="1" x14ac:dyDescent="0.35">
      <c r="B73" s="163">
        <v>9781139923316</v>
      </c>
      <c r="C73" s="38" t="s">
        <v>958</v>
      </c>
      <c r="D73" s="42" t="s">
        <v>959</v>
      </c>
      <c r="E73" s="19">
        <v>90</v>
      </c>
      <c r="F73" s="18">
        <v>140</v>
      </c>
      <c r="G73" s="20">
        <v>110</v>
      </c>
      <c r="H73" s="21">
        <v>165</v>
      </c>
    </row>
    <row r="74" spans="2:8" s="1" customFormat="1" x14ac:dyDescent="0.35">
      <c r="B74" s="163">
        <v>9781139924856</v>
      </c>
      <c r="C74" s="38" t="s">
        <v>945</v>
      </c>
      <c r="D74" s="42" t="s">
        <v>228</v>
      </c>
      <c r="E74" s="19">
        <v>140</v>
      </c>
      <c r="F74" s="18">
        <v>215</v>
      </c>
      <c r="G74" s="20">
        <v>170</v>
      </c>
      <c r="H74" s="21">
        <v>260</v>
      </c>
    </row>
    <row r="75" spans="2:8" s="1" customFormat="1" x14ac:dyDescent="0.35">
      <c r="B75" s="163">
        <v>9781139979573</v>
      </c>
      <c r="C75" s="38" t="s">
        <v>926</v>
      </c>
      <c r="D75" s="42" t="s">
        <v>927</v>
      </c>
      <c r="E75" s="19">
        <v>140</v>
      </c>
      <c r="F75" s="18">
        <v>215</v>
      </c>
      <c r="G75" s="20">
        <v>170</v>
      </c>
      <c r="H75" s="21">
        <v>260</v>
      </c>
    </row>
    <row r="76" spans="2:8" s="1" customFormat="1" x14ac:dyDescent="0.35">
      <c r="B76" s="163">
        <v>9781316014240</v>
      </c>
      <c r="C76" s="38" t="s">
        <v>950</v>
      </c>
      <c r="D76" s="42" t="s">
        <v>951</v>
      </c>
      <c r="E76" s="19">
        <v>140</v>
      </c>
      <c r="F76" s="18">
        <v>215</v>
      </c>
      <c r="G76" s="20">
        <v>170</v>
      </c>
      <c r="H76" s="21">
        <v>260</v>
      </c>
    </row>
    <row r="77" spans="2:8" s="1" customFormat="1" x14ac:dyDescent="0.35">
      <c r="B77" s="163">
        <v>9781316105412</v>
      </c>
      <c r="C77" s="38" t="s">
        <v>946</v>
      </c>
      <c r="D77" s="42" t="s">
        <v>947</v>
      </c>
      <c r="E77" s="19">
        <v>140</v>
      </c>
      <c r="F77" s="18">
        <v>215</v>
      </c>
      <c r="G77" s="20">
        <v>170</v>
      </c>
      <c r="H77" s="21">
        <v>260</v>
      </c>
    </row>
    <row r="78" spans="2:8" s="1" customFormat="1" x14ac:dyDescent="0.35">
      <c r="B78" s="163">
        <v>9781316146705</v>
      </c>
      <c r="C78" s="38" t="s">
        <v>854</v>
      </c>
      <c r="D78" s="42" t="s">
        <v>855</v>
      </c>
      <c r="E78" s="19">
        <v>140</v>
      </c>
      <c r="F78" s="18">
        <v>215</v>
      </c>
      <c r="G78" s="20">
        <v>170</v>
      </c>
      <c r="H78" s="21">
        <v>260</v>
      </c>
    </row>
    <row r="79" spans="2:8" x14ac:dyDescent="0.35">
      <c r="B79" s="267">
        <v>9781316162514</v>
      </c>
      <c r="C79" s="271" t="s">
        <v>811</v>
      </c>
      <c r="D79" s="271" t="s">
        <v>899</v>
      </c>
      <c r="E79" s="19">
        <v>140</v>
      </c>
      <c r="F79" s="18">
        <v>215</v>
      </c>
      <c r="G79" s="20">
        <v>170</v>
      </c>
      <c r="H79" s="21">
        <v>260</v>
      </c>
    </row>
    <row r="80" spans="2:8" s="1" customFormat="1" x14ac:dyDescent="0.35">
      <c r="B80" s="267">
        <v>9781316164624</v>
      </c>
      <c r="C80" s="271" t="s">
        <v>956</v>
      </c>
      <c r="D80" s="49" t="s">
        <v>957</v>
      </c>
      <c r="E80" s="19">
        <v>140</v>
      </c>
      <c r="F80" s="18">
        <v>215</v>
      </c>
      <c r="G80" s="20">
        <v>170</v>
      </c>
      <c r="H80" s="21">
        <v>260</v>
      </c>
    </row>
    <row r="81" spans="2:8" s="1" customFormat="1" x14ac:dyDescent="0.35">
      <c r="B81" s="267">
        <v>9781316178904</v>
      </c>
      <c r="C81" s="38" t="s">
        <v>954</v>
      </c>
      <c r="D81" s="42" t="s">
        <v>955</v>
      </c>
      <c r="E81" s="19">
        <v>90</v>
      </c>
      <c r="F81" s="18">
        <v>140</v>
      </c>
      <c r="G81" s="20">
        <v>110</v>
      </c>
      <c r="H81" s="21">
        <v>165</v>
      </c>
    </row>
    <row r="82" spans="2:8" x14ac:dyDescent="0.35">
      <c r="B82" s="267">
        <v>9781316339152</v>
      </c>
      <c r="C82" s="271" t="s">
        <v>918</v>
      </c>
      <c r="D82" s="271" t="s">
        <v>919</v>
      </c>
      <c r="E82" s="19">
        <v>90</v>
      </c>
      <c r="F82" s="18">
        <v>140</v>
      </c>
      <c r="G82" s="20">
        <v>110</v>
      </c>
      <c r="H82" s="21">
        <v>165</v>
      </c>
    </row>
    <row r="83" spans="2:8" x14ac:dyDescent="0.35">
      <c r="B83" s="267">
        <v>9781316343326</v>
      </c>
      <c r="C83" s="271" t="s">
        <v>914</v>
      </c>
      <c r="D83" s="271" t="s">
        <v>915</v>
      </c>
      <c r="E83" s="19">
        <v>140</v>
      </c>
      <c r="F83" s="18">
        <v>215</v>
      </c>
      <c r="G83" s="20">
        <v>170</v>
      </c>
      <c r="H83" s="21">
        <v>260</v>
      </c>
    </row>
    <row r="84" spans="2:8" x14ac:dyDescent="0.35">
      <c r="B84" s="163">
        <v>9781316389485</v>
      </c>
      <c r="C84" s="38" t="s">
        <v>934</v>
      </c>
      <c r="D84" s="38" t="s">
        <v>935</v>
      </c>
      <c r="E84" s="19">
        <v>90</v>
      </c>
      <c r="F84" s="18">
        <v>140</v>
      </c>
      <c r="G84" s="20">
        <v>110</v>
      </c>
      <c r="H84" s="21">
        <v>165</v>
      </c>
    </row>
    <row r="85" spans="2:8" x14ac:dyDescent="0.35">
      <c r="B85" s="163">
        <v>9781316471548</v>
      </c>
      <c r="C85" s="38" t="s">
        <v>928</v>
      </c>
      <c r="D85" s="38" t="s">
        <v>929</v>
      </c>
      <c r="E85" s="19">
        <v>140</v>
      </c>
      <c r="F85" s="18">
        <v>215</v>
      </c>
      <c r="G85" s="20">
        <v>170</v>
      </c>
      <c r="H85" s="21">
        <v>260</v>
      </c>
    </row>
    <row r="86" spans="2:8" x14ac:dyDescent="0.35">
      <c r="B86" s="237">
        <v>9781316529720</v>
      </c>
      <c r="C86" s="238" t="s">
        <v>1094</v>
      </c>
      <c r="D86" s="239" t="s">
        <v>1095</v>
      </c>
      <c r="E86" s="19">
        <v>90</v>
      </c>
      <c r="F86" s="18">
        <v>140</v>
      </c>
      <c r="G86" s="20">
        <v>110</v>
      </c>
      <c r="H86" s="21">
        <v>165</v>
      </c>
    </row>
    <row r="87" spans="2:8" x14ac:dyDescent="0.35">
      <c r="B87" s="207">
        <v>9781316676790</v>
      </c>
      <c r="C87" s="208" t="s">
        <v>1862</v>
      </c>
      <c r="D87" s="275" t="s">
        <v>817</v>
      </c>
      <c r="E87" s="19">
        <v>140</v>
      </c>
      <c r="F87" s="18">
        <v>215</v>
      </c>
      <c r="G87" s="20">
        <v>170</v>
      </c>
      <c r="H87" s="21">
        <v>260</v>
      </c>
    </row>
    <row r="88" spans="2:8" x14ac:dyDescent="0.35">
      <c r="B88" s="267">
        <v>9781316711408</v>
      </c>
      <c r="C88" s="271" t="s">
        <v>895</v>
      </c>
      <c r="D88" s="271" t="s">
        <v>896</v>
      </c>
      <c r="E88" s="19">
        <v>140</v>
      </c>
      <c r="F88" s="18">
        <v>215</v>
      </c>
      <c r="G88" s="20">
        <v>170</v>
      </c>
      <c r="H88" s="21">
        <v>260</v>
      </c>
    </row>
    <row r="89" spans="2:8" x14ac:dyDescent="0.35">
      <c r="B89" s="267">
        <v>9781316779484</v>
      </c>
      <c r="C89" s="271" t="s">
        <v>907</v>
      </c>
      <c r="D89" s="271" t="s">
        <v>908</v>
      </c>
      <c r="E89" s="19">
        <v>140</v>
      </c>
      <c r="F89" s="18">
        <v>215</v>
      </c>
      <c r="G89" s="20">
        <v>170</v>
      </c>
      <c r="H89" s="21">
        <v>260</v>
      </c>
    </row>
    <row r="90" spans="2:8" x14ac:dyDescent="0.35">
      <c r="B90" s="267">
        <v>9781316831847</v>
      </c>
      <c r="C90" s="271" t="s">
        <v>912</v>
      </c>
      <c r="D90" s="271" t="s">
        <v>913</v>
      </c>
      <c r="E90" s="19">
        <v>140</v>
      </c>
      <c r="F90" s="18">
        <v>215</v>
      </c>
      <c r="G90" s="20">
        <v>170</v>
      </c>
      <c r="H90" s="21">
        <v>260</v>
      </c>
    </row>
    <row r="91" spans="2:8" x14ac:dyDescent="0.35">
      <c r="B91" s="268">
        <v>9781316848555</v>
      </c>
      <c r="C91" s="272" t="s">
        <v>59</v>
      </c>
      <c r="D91" s="274" t="s">
        <v>60</v>
      </c>
      <c r="E91" s="19">
        <v>140</v>
      </c>
      <c r="F91" s="18">
        <v>215</v>
      </c>
      <c r="G91" s="20">
        <v>170</v>
      </c>
      <c r="H91" s="21">
        <v>260</v>
      </c>
    </row>
    <row r="92" spans="2:8" x14ac:dyDescent="0.35">
      <c r="B92" s="240"/>
      <c r="C92" s="240"/>
      <c r="D92" s="240"/>
      <c r="E92" s="241">
        <f>SUM(Table11[GBP])</f>
        <v>10785</v>
      </c>
      <c r="F92" s="242">
        <f>SUM(Table11[USD])</f>
        <v>16590</v>
      </c>
      <c r="G92" s="243">
        <f>SUM(Table11[EUR])</f>
        <v>13105</v>
      </c>
      <c r="H92" s="244">
        <f>SUM(Table11[AUD])</f>
        <v>19970</v>
      </c>
    </row>
    <row r="94" spans="2:8" x14ac:dyDescent="0.35">
      <c r="B94" s="2" t="s">
        <v>1747</v>
      </c>
      <c r="C94" s="1"/>
      <c r="D94" s="1"/>
      <c r="E94" s="1"/>
      <c r="F94" s="1"/>
      <c r="G94" s="1"/>
      <c r="H94" s="1"/>
    </row>
    <row r="95" spans="2:8" x14ac:dyDescent="0.35">
      <c r="B95" s="88">
        <v>9781108627146</v>
      </c>
      <c r="C95" s="7" t="s">
        <v>876</v>
      </c>
      <c r="D95" s="7" t="s">
        <v>877</v>
      </c>
      <c r="E95" s="75" t="s">
        <v>458</v>
      </c>
      <c r="F95" s="75" t="s">
        <v>458</v>
      </c>
      <c r="G95" s="75" t="s">
        <v>458</v>
      </c>
      <c r="H95" s="75" t="s">
        <v>458</v>
      </c>
    </row>
    <row r="96" spans="2:8" x14ac:dyDescent="0.35">
      <c r="B96" s="86">
        <v>9781108639217</v>
      </c>
      <c r="C96" s="11" t="s">
        <v>878</v>
      </c>
      <c r="D96" s="11" t="s">
        <v>877</v>
      </c>
      <c r="E96" s="76" t="s">
        <v>458</v>
      </c>
      <c r="F96" s="76" t="s">
        <v>458</v>
      </c>
      <c r="G96" s="76" t="s">
        <v>458</v>
      </c>
      <c r="H96" s="76" t="s">
        <v>458</v>
      </c>
    </row>
    <row r="97" spans="2:8" s="4" customFormat="1" x14ac:dyDescent="0.35">
      <c r="B97" s="231">
        <v>9781108676397</v>
      </c>
      <c r="C97" s="212" t="s">
        <v>1863</v>
      </c>
      <c r="D97" s="4" t="s">
        <v>1886</v>
      </c>
      <c r="E97" s="38" t="s">
        <v>458</v>
      </c>
      <c r="F97" s="38" t="s">
        <v>1887</v>
      </c>
      <c r="G97" s="38" t="s">
        <v>458</v>
      </c>
      <c r="H97" s="38" t="s">
        <v>458</v>
      </c>
    </row>
  </sheetData>
  <sortState ref="B7:M68">
    <sortCondition ref="H28"/>
  </sortState>
  <hyperlinks>
    <hyperlink ref="B3" location="'All collections'!A1" display="Return to main page"/>
  </hyperlink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"/>
  <sheetViews>
    <sheetView workbookViewId="0">
      <selection activeCell="B2" sqref="B2"/>
    </sheetView>
  </sheetViews>
  <sheetFormatPr defaultRowHeight="14.5" x14ac:dyDescent="0.35"/>
  <cols>
    <col min="2" max="2" width="16" customWidth="1"/>
    <col min="3" max="3" width="78.453125" bestFit="1" customWidth="1"/>
    <col min="4" max="4" width="20.7265625" bestFit="1" customWidth="1"/>
    <col min="8" max="8" width="11.453125" bestFit="1" customWidth="1"/>
  </cols>
  <sheetData>
    <row r="2" spans="2:8" x14ac:dyDescent="0.35">
      <c r="B2" s="2" t="s">
        <v>1769</v>
      </c>
    </row>
    <row r="3" spans="2:8" x14ac:dyDescent="0.35">
      <c r="B3" s="152" t="s">
        <v>1748</v>
      </c>
    </row>
    <row r="5" spans="2:8" x14ac:dyDescent="0.35">
      <c r="B5" s="93" t="s">
        <v>1</v>
      </c>
      <c r="C5" s="29" t="s">
        <v>2</v>
      </c>
      <c r="D5" s="29" t="s">
        <v>3</v>
      </c>
      <c r="E5" s="30" t="s">
        <v>48</v>
      </c>
      <c r="F5" s="30" t="s">
        <v>162</v>
      </c>
      <c r="G5" s="30" t="s">
        <v>163</v>
      </c>
      <c r="H5" s="30" t="s">
        <v>164</v>
      </c>
    </row>
    <row r="6" spans="2:8" x14ac:dyDescent="0.35">
      <c r="B6" s="66">
        <v>9781316339930</v>
      </c>
      <c r="C6" s="26" t="s">
        <v>186</v>
      </c>
      <c r="D6" s="42" t="s">
        <v>187</v>
      </c>
      <c r="E6" s="19">
        <v>90</v>
      </c>
      <c r="F6" s="18">
        <v>140</v>
      </c>
      <c r="G6" s="20">
        <v>110</v>
      </c>
      <c r="H6" s="43">
        <v>165</v>
      </c>
    </row>
    <row r="7" spans="2:8" x14ac:dyDescent="0.35">
      <c r="B7" s="50">
        <v>9781316673096</v>
      </c>
      <c r="C7" s="26" t="s">
        <v>176</v>
      </c>
      <c r="D7" s="42" t="s">
        <v>177</v>
      </c>
      <c r="E7" s="19">
        <v>90</v>
      </c>
      <c r="F7" s="18">
        <v>140</v>
      </c>
      <c r="G7" s="20">
        <v>110</v>
      </c>
      <c r="H7" s="43">
        <v>165</v>
      </c>
    </row>
    <row r="8" spans="2:8" x14ac:dyDescent="0.35">
      <c r="B8" s="50">
        <v>9781108539425</v>
      </c>
      <c r="C8" s="26" t="s">
        <v>180</v>
      </c>
      <c r="D8" s="42" t="s">
        <v>181</v>
      </c>
      <c r="E8" s="19">
        <v>90</v>
      </c>
      <c r="F8" s="18">
        <v>140</v>
      </c>
      <c r="G8" s="20">
        <v>110</v>
      </c>
      <c r="H8" s="43">
        <v>165</v>
      </c>
    </row>
    <row r="9" spans="2:8" x14ac:dyDescent="0.35">
      <c r="B9" s="66">
        <v>9781316018781</v>
      </c>
      <c r="C9" s="115" t="s">
        <v>178</v>
      </c>
      <c r="D9" s="69" t="s">
        <v>179</v>
      </c>
      <c r="E9" s="19">
        <v>90</v>
      </c>
      <c r="F9" s="18">
        <v>140</v>
      </c>
      <c r="G9" s="20">
        <v>110</v>
      </c>
      <c r="H9" s="43">
        <v>165</v>
      </c>
    </row>
    <row r="10" spans="2:8" x14ac:dyDescent="0.35">
      <c r="B10" s="66">
        <v>9781316718216</v>
      </c>
      <c r="C10" s="26" t="s">
        <v>188</v>
      </c>
      <c r="D10" s="42" t="s">
        <v>189</v>
      </c>
      <c r="E10" s="19">
        <v>90</v>
      </c>
      <c r="F10" s="18">
        <v>140</v>
      </c>
      <c r="G10" s="20">
        <v>110</v>
      </c>
      <c r="H10" s="43">
        <v>165</v>
      </c>
    </row>
    <row r="11" spans="2:8" x14ac:dyDescent="0.35">
      <c r="B11" s="66">
        <v>9781107338852</v>
      </c>
      <c r="C11" s="26" t="s">
        <v>192</v>
      </c>
      <c r="D11" s="42" t="s">
        <v>193</v>
      </c>
      <c r="E11" s="19">
        <v>90</v>
      </c>
      <c r="F11" s="18">
        <v>140</v>
      </c>
      <c r="G11" s="20">
        <v>110</v>
      </c>
      <c r="H11" s="43">
        <v>165</v>
      </c>
    </row>
    <row r="12" spans="2:8" x14ac:dyDescent="0.35">
      <c r="B12" s="50">
        <v>9781316161036</v>
      </c>
      <c r="C12" s="115" t="s">
        <v>172</v>
      </c>
      <c r="D12" s="69" t="s">
        <v>173</v>
      </c>
      <c r="E12" s="19">
        <v>90</v>
      </c>
      <c r="F12" s="18">
        <v>140</v>
      </c>
      <c r="G12" s="20">
        <v>110</v>
      </c>
      <c r="H12" s="43">
        <v>165</v>
      </c>
    </row>
    <row r="13" spans="2:8" x14ac:dyDescent="0.35">
      <c r="B13" s="66">
        <v>9781108185639</v>
      </c>
      <c r="C13" s="115" t="s">
        <v>174</v>
      </c>
      <c r="D13" s="69" t="s">
        <v>175</v>
      </c>
      <c r="E13" s="19">
        <v>90</v>
      </c>
      <c r="F13" s="18">
        <v>140</v>
      </c>
      <c r="G13" s="20">
        <v>110</v>
      </c>
      <c r="H13" s="43">
        <v>165</v>
      </c>
    </row>
    <row r="14" spans="2:8" x14ac:dyDescent="0.35">
      <c r="B14" s="50">
        <v>9781108612722</v>
      </c>
      <c r="C14" s="26" t="s">
        <v>226</v>
      </c>
      <c r="D14" s="42" t="s">
        <v>203</v>
      </c>
      <c r="E14" s="19">
        <v>90</v>
      </c>
      <c r="F14" s="18">
        <v>140</v>
      </c>
      <c r="G14" s="20">
        <v>110</v>
      </c>
      <c r="H14" s="43">
        <v>165</v>
      </c>
    </row>
    <row r="15" spans="2:8" x14ac:dyDescent="0.35">
      <c r="B15" s="50">
        <v>9781108555500</v>
      </c>
      <c r="C15" s="114" t="s">
        <v>213</v>
      </c>
      <c r="D15" s="42" t="s">
        <v>214</v>
      </c>
      <c r="E15" s="19">
        <v>90</v>
      </c>
      <c r="F15" s="18">
        <v>140</v>
      </c>
      <c r="G15" s="20">
        <v>110</v>
      </c>
      <c r="H15" s="43">
        <v>165</v>
      </c>
    </row>
    <row r="16" spans="2:8" x14ac:dyDescent="0.35">
      <c r="B16" s="66">
        <v>9781139941945</v>
      </c>
      <c r="C16" s="26" t="s">
        <v>194</v>
      </c>
      <c r="D16" s="42" t="s">
        <v>195</v>
      </c>
      <c r="E16" s="19">
        <v>90</v>
      </c>
      <c r="F16" s="18">
        <v>140</v>
      </c>
      <c r="G16" s="20">
        <v>110</v>
      </c>
      <c r="H16" s="43">
        <v>165</v>
      </c>
    </row>
    <row r="17" spans="2:8" x14ac:dyDescent="0.35">
      <c r="B17" s="50">
        <v>9781139005104</v>
      </c>
      <c r="C17" s="26" t="s">
        <v>200</v>
      </c>
      <c r="D17" s="42" t="s">
        <v>201</v>
      </c>
      <c r="E17" s="19">
        <v>90</v>
      </c>
      <c r="F17" s="18">
        <v>140</v>
      </c>
      <c r="G17" s="20">
        <v>110</v>
      </c>
      <c r="H17" s="43">
        <v>165</v>
      </c>
    </row>
    <row r="18" spans="2:8" x14ac:dyDescent="0.35">
      <c r="B18" s="66">
        <v>9781108236003</v>
      </c>
      <c r="C18" s="26" t="s">
        <v>222</v>
      </c>
      <c r="D18" s="42" t="s">
        <v>199</v>
      </c>
      <c r="E18" s="19">
        <v>90</v>
      </c>
      <c r="F18" s="18">
        <v>140</v>
      </c>
      <c r="G18" s="20">
        <v>110</v>
      </c>
      <c r="H18" s="43">
        <v>165</v>
      </c>
    </row>
    <row r="19" spans="2:8" x14ac:dyDescent="0.35">
      <c r="B19" s="50">
        <v>9781108380058</v>
      </c>
      <c r="C19" s="113" t="s">
        <v>1619</v>
      </c>
      <c r="D19" s="42" t="s">
        <v>207</v>
      </c>
      <c r="E19" s="19">
        <v>140</v>
      </c>
      <c r="F19" s="18">
        <v>215</v>
      </c>
      <c r="G19" s="20">
        <v>170</v>
      </c>
      <c r="H19" s="43">
        <v>260</v>
      </c>
    </row>
    <row r="20" spans="2:8" x14ac:dyDescent="0.35">
      <c r="B20" s="66">
        <v>9781108278232</v>
      </c>
      <c r="C20" s="114" t="s">
        <v>219</v>
      </c>
      <c r="D20" s="42" t="s">
        <v>220</v>
      </c>
      <c r="E20" s="19">
        <v>140</v>
      </c>
      <c r="F20" s="18">
        <v>215</v>
      </c>
      <c r="G20" s="20">
        <v>170</v>
      </c>
      <c r="H20" s="43">
        <v>260</v>
      </c>
    </row>
    <row r="21" spans="2:8" x14ac:dyDescent="0.35">
      <c r="B21" s="66">
        <v>9781108650465</v>
      </c>
      <c r="C21" s="115" t="s">
        <v>184</v>
      </c>
      <c r="D21" s="69" t="s">
        <v>185</v>
      </c>
      <c r="E21" s="19">
        <v>140</v>
      </c>
      <c r="F21" s="18">
        <v>215</v>
      </c>
      <c r="G21" s="20">
        <v>170</v>
      </c>
      <c r="H21" s="43">
        <v>260</v>
      </c>
    </row>
    <row r="22" spans="2:8" x14ac:dyDescent="0.35">
      <c r="B22" s="50">
        <v>9781316492673</v>
      </c>
      <c r="C22" s="26" t="s">
        <v>223</v>
      </c>
      <c r="D22" s="42" t="s">
        <v>202</v>
      </c>
      <c r="E22" s="19">
        <v>140</v>
      </c>
      <c r="F22" s="18">
        <v>215</v>
      </c>
      <c r="G22" s="20">
        <v>170</v>
      </c>
      <c r="H22" s="43">
        <v>260</v>
      </c>
    </row>
    <row r="23" spans="2:8" x14ac:dyDescent="0.35">
      <c r="B23" s="66">
        <v>9781139047692</v>
      </c>
      <c r="C23" s="26" t="s">
        <v>190</v>
      </c>
      <c r="D23" s="42" t="s">
        <v>191</v>
      </c>
      <c r="E23" s="19">
        <v>140</v>
      </c>
      <c r="F23" s="18">
        <v>215</v>
      </c>
      <c r="G23" s="20">
        <v>170</v>
      </c>
      <c r="H23" s="43">
        <v>260</v>
      </c>
    </row>
    <row r="24" spans="2:8" x14ac:dyDescent="0.35">
      <c r="B24" s="66">
        <v>9781316411254</v>
      </c>
      <c r="C24" s="114" t="s">
        <v>217</v>
      </c>
      <c r="D24" s="42" t="s">
        <v>218</v>
      </c>
      <c r="E24" s="19">
        <v>140</v>
      </c>
      <c r="F24" s="18">
        <v>215</v>
      </c>
      <c r="G24" s="20">
        <v>170</v>
      </c>
      <c r="H24" s="43">
        <v>260</v>
      </c>
    </row>
    <row r="25" spans="2:8" x14ac:dyDescent="0.35">
      <c r="B25" s="66">
        <v>9781108225007</v>
      </c>
      <c r="C25" s="114" t="s">
        <v>215</v>
      </c>
      <c r="D25" s="42" t="s">
        <v>216</v>
      </c>
      <c r="E25" s="19">
        <v>140</v>
      </c>
      <c r="F25" s="18">
        <v>215</v>
      </c>
      <c r="G25" s="20">
        <v>170</v>
      </c>
      <c r="H25" s="43">
        <v>260</v>
      </c>
    </row>
    <row r="26" spans="2:8" x14ac:dyDescent="0.35">
      <c r="B26" s="50">
        <v>9781108277792</v>
      </c>
      <c r="C26" s="114" t="s">
        <v>225</v>
      </c>
      <c r="D26" s="42" t="s">
        <v>208</v>
      </c>
      <c r="E26" s="19">
        <v>140</v>
      </c>
      <c r="F26" s="18">
        <v>215</v>
      </c>
      <c r="G26" s="20">
        <v>170</v>
      </c>
      <c r="H26" s="43">
        <v>260</v>
      </c>
    </row>
    <row r="27" spans="2:8" x14ac:dyDescent="0.35">
      <c r="B27" s="50">
        <v>9780511619687</v>
      </c>
      <c r="C27" s="114" t="s">
        <v>209</v>
      </c>
      <c r="D27" s="42" t="s">
        <v>210</v>
      </c>
      <c r="E27" s="19">
        <v>140</v>
      </c>
      <c r="F27" s="18">
        <v>215</v>
      </c>
      <c r="G27" s="20">
        <v>170</v>
      </c>
      <c r="H27" s="43">
        <v>260</v>
      </c>
    </row>
    <row r="28" spans="2:8" x14ac:dyDescent="0.35">
      <c r="B28" s="50">
        <v>9781139021067</v>
      </c>
      <c r="C28" s="26" t="s">
        <v>205</v>
      </c>
      <c r="D28" s="42" t="s">
        <v>206</v>
      </c>
      <c r="E28" s="19">
        <v>140</v>
      </c>
      <c r="F28" s="18">
        <v>215</v>
      </c>
      <c r="G28" s="20">
        <v>170</v>
      </c>
      <c r="H28" s="43">
        <v>260</v>
      </c>
    </row>
    <row r="29" spans="2:8" x14ac:dyDescent="0.35">
      <c r="B29" s="66">
        <v>9781108277891</v>
      </c>
      <c r="C29" s="26" t="s">
        <v>221</v>
      </c>
      <c r="D29" s="42" t="s">
        <v>198</v>
      </c>
      <c r="E29" s="19">
        <v>140</v>
      </c>
      <c r="F29" s="18">
        <v>215</v>
      </c>
      <c r="G29" s="20">
        <v>170</v>
      </c>
      <c r="H29" s="43">
        <v>260</v>
      </c>
    </row>
    <row r="30" spans="2:8" x14ac:dyDescent="0.35">
      <c r="B30" s="66">
        <v>9781139031189</v>
      </c>
      <c r="C30" s="26" t="s">
        <v>196</v>
      </c>
      <c r="D30" s="42" t="s">
        <v>197</v>
      </c>
      <c r="E30" s="19">
        <v>140</v>
      </c>
      <c r="F30" s="18">
        <v>215</v>
      </c>
      <c r="G30" s="20">
        <v>170</v>
      </c>
      <c r="H30" s="43">
        <v>260</v>
      </c>
    </row>
    <row r="31" spans="2:8" x14ac:dyDescent="0.35">
      <c r="B31" s="50">
        <v>9781108636797</v>
      </c>
      <c r="C31" s="114" t="s">
        <v>211</v>
      </c>
      <c r="D31" s="42" t="s">
        <v>212</v>
      </c>
      <c r="E31" s="19">
        <v>140</v>
      </c>
      <c r="F31" s="18">
        <v>215</v>
      </c>
      <c r="G31" s="20">
        <v>170</v>
      </c>
      <c r="H31" s="43">
        <v>260</v>
      </c>
    </row>
    <row r="32" spans="2:8" x14ac:dyDescent="0.35">
      <c r="B32" s="50">
        <v>9781316336014</v>
      </c>
      <c r="C32" s="26" t="s">
        <v>224</v>
      </c>
      <c r="D32" s="42" t="s">
        <v>204</v>
      </c>
      <c r="E32" s="19">
        <v>140</v>
      </c>
      <c r="F32" s="18">
        <v>215</v>
      </c>
      <c r="G32" s="20">
        <v>170</v>
      </c>
      <c r="H32" s="43">
        <v>260</v>
      </c>
    </row>
    <row r="33" spans="2:8" x14ac:dyDescent="0.35">
      <c r="B33" s="105">
        <v>9781316823378</v>
      </c>
      <c r="C33" s="116" t="s">
        <v>182</v>
      </c>
      <c r="D33" s="117" t="s">
        <v>183</v>
      </c>
      <c r="E33" s="96">
        <v>140</v>
      </c>
      <c r="F33" s="97">
        <v>215</v>
      </c>
      <c r="G33" s="98">
        <v>170</v>
      </c>
      <c r="H33" s="103">
        <v>260</v>
      </c>
    </row>
    <row r="34" spans="2:8" x14ac:dyDescent="0.35">
      <c r="B34" s="228">
        <v>9781108653138</v>
      </c>
      <c r="C34" s="212" t="s">
        <v>1815</v>
      </c>
      <c r="D34" s="212" t="s">
        <v>1816</v>
      </c>
      <c r="E34" s="96">
        <v>140</v>
      </c>
      <c r="F34" s="97">
        <v>215</v>
      </c>
      <c r="G34" s="98">
        <v>170</v>
      </c>
      <c r="H34" s="103">
        <v>260</v>
      </c>
    </row>
    <row r="35" spans="2:8" x14ac:dyDescent="0.35">
      <c r="B35" s="228">
        <v>9781139343244</v>
      </c>
      <c r="C35" s="212" t="s">
        <v>1817</v>
      </c>
      <c r="D35" s="212" t="s">
        <v>1818</v>
      </c>
      <c r="E35" s="19">
        <v>90</v>
      </c>
      <c r="F35" s="18">
        <v>140</v>
      </c>
      <c r="G35" s="20">
        <v>110</v>
      </c>
      <c r="H35" s="43">
        <v>165</v>
      </c>
    </row>
    <row r="36" spans="2:8" x14ac:dyDescent="0.35">
      <c r="B36" s="228">
        <v>9781108864503</v>
      </c>
      <c r="C36" s="212" t="s">
        <v>1831</v>
      </c>
      <c r="D36" s="212" t="s">
        <v>1832</v>
      </c>
      <c r="E36" s="96">
        <v>140</v>
      </c>
      <c r="F36" s="97">
        <v>215</v>
      </c>
      <c r="G36" s="98">
        <v>170</v>
      </c>
      <c r="H36" s="103">
        <v>260</v>
      </c>
    </row>
    <row r="37" spans="2:8" x14ac:dyDescent="0.35">
      <c r="B37" s="228">
        <v>9781316941331</v>
      </c>
      <c r="C37" s="212" t="s">
        <v>1833</v>
      </c>
      <c r="D37" s="212" t="s">
        <v>1834</v>
      </c>
      <c r="E37" s="96">
        <v>140</v>
      </c>
      <c r="F37" s="97">
        <v>215</v>
      </c>
      <c r="G37" s="98">
        <v>170</v>
      </c>
      <c r="H37" s="103">
        <v>260</v>
      </c>
    </row>
    <row r="38" spans="2:8" x14ac:dyDescent="0.35">
      <c r="B38" s="106"/>
      <c r="C38" s="92"/>
      <c r="D38" s="91"/>
      <c r="E38" s="96">
        <f>SUM(Table12[GBP])</f>
        <v>3780</v>
      </c>
      <c r="F38" s="97">
        <f>SUM(Table12[USD])</f>
        <v>5830</v>
      </c>
      <c r="G38" s="98">
        <f>SUM(Table12[EUR])</f>
        <v>4600</v>
      </c>
      <c r="H38" s="103">
        <f>SUBTOTAL(109,Table12[AUD])</f>
        <v>6990</v>
      </c>
    </row>
  </sheetData>
  <hyperlinks>
    <hyperlink ref="B3" location="'All collections'!A1" display="Return to main page"/>
  </hyperlinks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All collections</vt:lpstr>
      <vt:lpstr>AI &amp; Robotics</vt:lpstr>
      <vt:lpstr>Capitalism</vt:lpstr>
      <vt:lpstr>Climate</vt:lpstr>
      <vt:lpstr>Data Privacy + Protection</vt:lpstr>
      <vt:lpstr>Decolonising the Curriculum</vt:lpstr>
      <vt:lpstr>Energy</vt:lpstr>
      <vt:lpstr>Environment &amp; Sustainability</vt:lpstr>
      <vt:lpstr>Gender Studies</vt:lpstr>
      <vt:lpstr>Good Student</vt:lpstr>
      <vt:lpstr>Machine Learning &amp; Data Science</vt:lpstr>
      <vt:lpstr>Maternal-fetal Medicine</vt:lpstr>
      <vt:lpstr>Mental Health</vt:lpstr>
      <vt:lpstr>Nanotechnology</vt:lpstr>
      <vt:lpstr>Network Science&amp;Complex Systems</vt:lpstr>
      <vt:lpstr>Neuroscience</vt:lpstr>
      <vt:lpstr>Petroleum Science</vt:lpstr>
      <vt:lpstr>Quantum Information</vt:lpstr>
      <vt:lpstr>Race, Racism &amp; US Politics</vt:lpstr>
      <vt:lpstr>Research M'ds &amp; Exp'tl Design</vt:lpstr>
      <vt:lpstr>Technology in Society</vt:lpstr>
    </vt:vector>
  </TitlesOfParts>
  <Company>Cambridge University Press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Katie Porteous</dc:creator>
  <cp:lastModifiedBy>Katie Porteous</cp:lastModifiedBy>
  <cp:lastPrinted>2019-11-01T17:27:14Z</cp:lastPrinted>
  <dcterms:created xsi:type="dcterms:W3CDTF">2019-10-01T07:55:08Z</dcterms:created>
  <dcterms:modified xsi:type="dcterms:W3CDTF">2020-11-17T11:25:28Z</dcterms:modified>
</cp:coreProperties>
</file>